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 activeTab="1"/>
  </bookViews>
  <sheets>
    <sheet name="Rekapitulace stavby" sheetId="1" r:id="rId1"/>
    <sheet name="03 - Soupis prací kácení dřevin" sheetId="2" r:id="rId2"/>
  </sheets>
  <definedNames>
    <definedName name="_xlnm._FilterDatabase" localSheetId="1" hidden="1">'03 - Soupis prací kácení dřevin'!$C$122:$L$257</definedName>
    <definedName name="_xlnm.Print_Titles" localSheetId="1">'03 - Soupis prací kácení dřevin'!$122:$122</definedName>
    <definedName name="_xlnm.Print_Titles" localSheetId="0">'Rekapitulace stavby'!$92:$92</definedName>
    <definedName name="_xlnm.Print_Area" localSheetId="1">'03 - Soupis prací kácení dřevin'!$C$4:$K$76,'03 - Soupis prací kácení dřevin'!$C$82:$K$102,'03 - Soupis prací kácení dřevin'!$C$108:$K$257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K41" i="2"/>
  <c r="K40"/>
  <c r="BA96" i="1"/>
  <c r="K39" i="2"/>
  <c r="AZ96" i="1"/>
  <c r="BI256" i="2"/>
  <c r="BH256"/>
  <c r="BG256"/>
  <c r="BF256"/>
  <c r="X256"/>
  <c r="X255"/>
  <c r="V256"/>
  <c r="V255"/>
  <c r="T256"/>
  <c r="T255"/>
  <c r="P256"/>
  <c r="BI252"/>
  <c r="BH252"/>
  <c r="BG252"/>
  <c r="BF252"/>
  <c r="X252"/>
  <c r="V252"/>
  <c r="T252"/>
  <c r="P252"/>
  <c r="BI249"/>
  <c r="BH249"/>
  <c r="BG249"/>
  <c r="BF249"/>
  <c r="X249"/>
  <c r="V249"/>
  <c r="T249"/>
  <c r="P249"/>
  <c r="BI246"/>
  <c r="BH246"/>
  <c r="BG246"/>
  <c r="BF246"/>
  <c r="X246"/>
  <c r="V246"/>
  <c r="T246"/>
  <c r="P246"/>
  <c r="BI243"/>
  <c r="BH243"/>
  <c r="BG243"/>
  <c r="BF243"/>
  <c r="X243"/>
  <c r="V243"/>
  <c r="T243"/>
  <c r="P243"/>
  <c r="BI240"/>
  <c r="BH240"/>
  <c r="BG240"/>
  <c r="BF240"/>
  <c r="X240"/>
  <c r="V240"/>
  <c r="T240"/>
  <c r="P240"/>
  <c r="BI237"/>
  <c r="BH237"/>
  <c r="BG237"/>
  <c r="BF237"/>
  <c r="X237"/>
  <c r="V237"/>
  <c r="T237"/>
  <c r="P237"/>
  <c r="BI234"/>
  <c r="BH234"/>
  <c r="BG234"/>
  <c r="BF234"/>
  <c r="X234"/>
  <c r="V234"/>
  <c r="T234"/>
  <c r="P234"/>
  <c r="BI231"/>
  <c r="BH231"/>
  <c r="BG231"/>
  <c r="BF231"/>
  <c r="X231"/>
  <c r="V231"/>
  <c r="T231"/>
  <c r="P231"/>
  <c r="BI228"/>
  <c r="BH228"/>
  <c r="BG228"/>
  <c r="BF228"/>
  <c r="X228"/>
  <c r="V228"/>
  <c r="T228"/>
  <c r="P228"/>
  <c r="BI225"/>
  <c r="BH225"/>
  <c r="BG225"/>
  <c r="BF225"/>
  <c r="X225"/>
  <c r="V225"/>
  <c r="T225"/>
  <c r="P225"/>
  <c r="BI222"/>
  <c r="BH222"/>
  <c r="BG222"/>
  <c r="BF222"/>
  <c r="X222"/>
  <c r="V222"/>
  <c r="T222"/>
  <c r="P222"/>
  <c r="BI219"/>
  <c r="BH219"/>
  <c r="BG219"/>
  <c r="BF219"/>
  <c r="X219"/>
  <c r="V219"/>
  <c r="T219"/>
  <c r="P219"/>
  <c r="BI216"/>
  <c r="BH216"/>
  <c r="BG216"/>
  <c r="BF216"/>
  <c r="X216"/>
  <c r="V216"/>
  <c r="T216"/>
  <c r="P216"/>
  <c r="BI213"/>
  <c r="BH213"/>
  <c r="BG213"/>
  <c r="BF213"/>
  <c r="X213"/>
  <c r="V213"/>
  <c r="T213"/>
  <c r="P213"/>
  <c r="BI210"/>
  <c r="BH210"/>
  <c r="BG210"/>
  <c r="BF210"/>
  <c r="X210"/>
  <c r="V210"/>
  <c r="T210"/>
  <c r="P210"/>
  <c r="BI207"/>
  <c r="BH207"/>
  <c r="BG207"/>
  <c r="BF207"/>
  <c r="X207"/>
  <c r="V207"/>
  <c r="T207"/>
  <c r="P207"/>
  <c r="BI204"/>
  <c r="BH204"/>
  <c r="BG204"/>
  <c r="BF204"/>
  <c r="X204"/>
  <c r="V204"/>
  <c r="T204"/>
  <c r="P204"/>
  <c r="BI201"/>
  <c r="BH201"/>
  <c r="BG201"/>
  <c r="BF201"/>
  <c r="X201"/>
  <c r="V201"/>
  <c r="T201"/>
  <c r="P201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4"/>
  <c r="BH154"/>
  <c r="BG154"/>
  <c r="BF154"/>
  <c r="X154"/>
  <c r="V154"/>
  <c r="T154"/>
  <c r="P154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6"/>
  <c r="BH126"/>
  <c r="BG126"/>
  <c r="BF126"/>
  <c r="X126"/>
  <c r="V126"/>
  <c r="T126"/>
  <c r="P126"/>
  <c r="J120"/>
  <c r="J119"/>
  <c r="F119"/>
  <c r="F117"/>
  <c r="E115"/>
  <c r="J94"/>
  <c r="J93"/>
  <c r="F93"/>
  <c r="F91"/>
  <c r="E89"/>
  <c r="J20"/>
  <c r="E20"/>
  <c r="F94"/>
  <c r="J19"/>
  <c r="J14"/>
  <c r="J91" s="1"/>
  <c r="E7"/>
  <c r="E111" s="1"/>
  <c r="L90" i="1"/>
  <c r="AM90"/>
  <c r="AM89"/>
  <c r="L89"/>
  <c r="AM87"/>
  <c r="L87"/>
  <c r="L85"/>
  <c r="L84"/>
  <c r="R246" i="2"/>
  <c r="R256"/>
  <c r="Q256"/>
  <c r="R240"/>
  <c r="Q240"/>
  <c r="R225"/>
  <c r="BK222"/>
  <c r="R186"/>
  <c r="R154"/>
  <c r="Q148"/>
  <c r="R145"/>
  <c r="Q139"/>
  <c r="Q136"/>
  <c r="Q133"/>
  <c r="Q130"/>
  <c r="R252"/>
  <c r="Q252"/>
  <c r="R249"/>
  <c r="Q249"/>
  <c r="Q246"/>
  <c r="R243"/>
  <c r="Q243"/>
  <c r="R172"/>
  <c r="R170"/>
  <c r="R168"/>
  <c r="Q168"/>
  <c r="R166"/>
  <c r="Q166"/>
  <c r="R160"/>
  <c r="Q151"/>
  <c r="R142"/>
  <c r="R130"/>
  <c r="Q126"/>
  <c r="R237"/>
  <c r="Q237"/>
  <c r="R234"/>
  <c r="Q234"/>
  <c r="R231"/>
  <c r="Q231"/>
  <c r="R228"/>
  <c r="Q228"/>
  <c r="Q225"/>
  <c r="R222"/>
  <c r="Q222"/>
  <c r="R219"/>
  <c r="Q219"/>
  <c r="R216"/>
  <c r="Q216"/>
  <c r="R213"/>
  <c r="Q213"/>
  <c r="R210"/>
  <c r="Q210"/>
  <c r="R207"/>
  <c r="Q207"/>
  <c r="R204"/>
  <c r="Q204"/>
  <c r="R201"/>
  <c r="Q201"/>
  <c r="R198"/>
  <c r="Q198"/>
  <c r="R196"/>
  <c r="Q196"/>
  <c r="R194"/>
  <c r="Q194"/>
  <c r="R192"/>
  <c r="Q192"/>
  <c r="R190"/>
  <c r="Q190"/>
  <c r="R188"/>
  <c r="Q188"/>
  <c r="Q186"/>
  <c r="R184"/>
  <c r="Q184"/>
  <c r="R182"/>
  <c r="Q182"/>
  <c r="R180"/>
  <c r="Q180"/>
  <c r="R178"/>
  <c r="Q178"/>
  <c r="R176"/>
  <c r="Q176"/>
  <c r="R174"/>
  <c r="Q174"/>
  <c r="Q172"/>
  <c r="Q170"/>
  <c r="R163"/>
  <c r="Q163"/>
  <c r="Q160"/>
  <c r="R157"/>
  <c r="Q157"/>
  <c r="Q154"/>
  <c r="R151"/>
  <c r="K151"/>
  <c r="R148"/>
  <c r="Q145"/>
  <c r="Q142"/>
  <c r="R139"/>
  <c r="R136"/>
  <c r="R133"/>
  <c r="R126"/>
  <c r="AU95" i="1"/>
  <c r="BK256" i="2"/>
  <c r="BK255"/>
  <c r="K255" s="1"/>
  <c r="K101" s="1"/>
  <c r="BK252"/>
  <c r="K246"/>
  <c r="BE246" s="1"/>
  <c r="BK237"/>
  <c r="BK234"/>
  <c r="BK228"/>
  <c r="BK216"/>
  <c r="BK213"/>
  <c r="BK196"/>
  <c r="BK194"/>
  <c r="BK184"/>
  <c r="K170"/>
  <c r="BE170" s="1"/>
  <c r="K166"/>
  <c r="BE166" s="1"/>
  <c r="BK157"/>
  <c r="K139"/>
  <c r="BE139" s="1"/>
  <c r="K126"/>
  <c r="BE126" s="1"/>
  <c r="K136"/>
  <c r="BE136" s="1"/>
  <c r="K249"/>
  <c r="BE249" s="1"/>
  <c r="BK243"/>
  <c r="BK240"/>
  <c r="BK231"/>
  <c r="K225"/>
  <c r="BE225" s="1"/>
  <c r="K222"/>
  <c r="BE222" s="1"/>
  <c r="BK210"/>
  <c r="BK204"/>
  <c r="BK198"/>
  <c r="BK192"/>
  <c r="BK186"/>
  <c r="BK182"/>
  <c r="BK180"/>
  <c r="K172"/>
  <c r="BE172"/>
  <c r="BK163"/>
  <c r="K160"/>
  <c r="BE160" s="1"/>
  <c r="BK151"/>
  <c r="K148"/>
  <c r="BE148" s="1"/>
  <c r="BK145"/>
  <c r="BK219"/>
  <c r="BK207"/>
  <c r="BK201"/>
  <c r="BK190"/>
  <c r="BK188"/>
  <c r="BK178"/>
  <c r="BK176"/>
  <c r="BK174"/>
  <c r="K168"/>
  <c r="BE168" s="1"/>
  <c r="BK154"/>
  <c r="BK142"/>
  <c r="K133"/>
  <c r="BE133" s="1"/>
  <c r="K130"/>
  <c r="BE130" s="1"/>
  <c r="T125" l="1"/>
  <c r="T124" s="1"/>
  <c r="T123" s="1"/>
  <c r="AW96" i="1" s="1"/>
  <c r="AW95" s="1"/>
  <c r="AW94" s="1"/>
  <c r="V125" i="2"/>
  <c r="V124" s="1"/>
  <c r="V123" s="1"/>
  <c r="R125"/>
  <c r="X125"/>
  <c r="X124" s="1"/>
  <c r="X123" s="1"/>
  <c r="Q125"/>
  <c r="I100" s="1"/>
  <c r="J117"/>
  <c r="F120"/>
  <c r="E85"/>
  <c r="BE151"/>
  <c r="Q255"/>
  <c r="I101"/>
  <c r="R255"/>
  <c r="J101" s="1"/>
  <c r="F41"/>
  <c r="BF96" i="1" s="1"/>
  <c r="BF95" s="1"/>
  <c r="BF94" s="1"/>
  <c r="W33" s="1"/>
  <c r="BK136" i="2"/>
  <c r="K163"/>
  <c r="BE163" s="1"/>
  <c r="BK166"/>
  <c r="K182"/>
  <c r="BE182"/>
  <c r="K186"/>
  <c r="BE186"/>
  <c r="K192"/>
  <c r="BE192"/>
  <c r="K207"/>
  <c r="BE207"/>
  <c r="K216"/>
  <c r="BE216"/>
  <c r="BK225"/>
  <c r="K154"/>
  <c r="BE154" s="1"/>
  <c r="K240"/>
  <c r="BE240" s="1"/>
  <c r="F39"/>
  <c r="BD96" i="1" s="1"/>
  <c r="BD95" s="1"/>
  <c r="BD94" s="1"/>
  <c r="AZ94" s="1"/>
  <c r="K237" i="2"/>
  <c r="BE237"/>
  <c r="BK246"/>
  <c r="F40"/>
  <c r="BE96" i="1" s="1"/>
  <c r="BE95" s="1"/>
  <c r="BA95" s="1"/>
  <c r="BK126" i="2"/>
  <c r="BK148"/>
  <c r="BK172"/>
  <c r="K176"/>
  <c r="BE176" s="1"/>
  <c r="K184"/>
  <c r="BE184" s="1"/>
  <c r="K190"/>
  <c r="BE190" s="1"/>
  <c r="K194"/>
  <c r="BE194" s="1"/>
  <c r="K201"/>
  <c r="BE201" s="1"/>
  <c r="K231"/>
  <c r="BE231" s="1"/>
  <c r="K142"/>
  <c r="BE142" s="1"/>
  <c r="BK160"/>
  <c r="AU94" i="1"/>
  <c r="K243" i="2"/>
  <c r="BE243" s="1"/>
  <c r="BK133"/>
  <c r="BK168"/>
  <c r="K180"/>
  <c r="BE180" s="1"/>
  <c r="K196"/>
  <c r="BE196" s="1"/>
  <c r="K204"/>
  <c r="BE204" s="1"/>
  <c r="K213"/>
  <c r="BE213" s="1"/>
  <c r="K219"/>
  <c r="BE219" s="1"/>
  <c r="K228"/>
  <c r="BE228" s="1"/>
  <c r="K234"/>
  <c r="BE234" s="1"/>
  <c r="BK249"/>
  <c r="F38"/>
  <c r="BC96" i="1" s="1"/>
  <c r="BC95" s="1"/>
  <c r="AY95" s="1"/>
  <c r="K38" i="2"/>
  <c r="AY96" i="1" s="1"/>
  <c r="BK130" i="2"/>
  <c r="K145"/>
  <c r="BE145" s="1"/>
  <c r="BK170"/>
  <c r="K174"/>
  <c r="BE174" s="1"/>
  <c r="K178"/>
  <c r="BE178" s="1"/>
  <c r="K188"/>
  <c r="BE188" s="1"/>
  <c r="K198"/>
  <c r="BE198" s="1"/>
  <c r="K210"/>
  <c r="BE210" s="1"/>
  <c r="BK139"/>
  <c r="K157"/>
  <c r="BE157"/>
  <c r="K252"/>
  <c r="BE252"/>
  <c r="K256"/>
  <c r="BE256"/>
  <c r="R124" l="1"/>
  <c r="R123" s="1"/>
  <c r="J98" s="1"/>
  <c r="K33" s="1"/>
  <c r="AT96" i="1" s="1"/>
  <c r="AT95" s="1"/>
  <c r="AT94" s="1"/>
  <c r="J100" i="2"/>
  <c r="Q124"/>
  <c r="I99" s="1"/>
  <c r="BK125"/>
  <c r="K125" s="1"/>
  <c r="K100" s="1"/>
  <c r="BC94" i="1"/>
  <c r="AY94" s="1"/>
  <c r="AK30" s="1"/>
  <c r="BE94"/>
  <c r="W32" s="1"/>
  <c r="W31"/>
  <c r="F37" i="2"/>
  <c r="BB96" i="1" s="1"/>
  <c r="BB95" s="1"/>
  <c r="BB94" s="1"/>
  <c r="W29" s="1"/>
  <c r="AZ95"/>
  <c r="K37" i="2"/>
  <c r="AX96" i="1" s="1"/>
  <c r="AV96" s="1"/>
  <c r="J99" i="2" l="1"/>
  <c r="Q123"/>
  <c r="I98"/>
  <c r="K32" s="1"/>
  <c r="AS96" i="1" s="1"/>
  <c r="AS95" s="1"/>
  <c r="AS94" s="1"/>
  <c r="BK124" i="2"/>
  <c r="K124"/>
  <c r="K99" s="1"/>
  <c r="AX94" i="1"/>
  <c r="AK29" s="1"/>
  <c r="BA94"/>
  <c r="AX95"/>
  <c r="AV95"/>
  <c r="W30"/>
  <c r="BK123" i="2" l="1"/>
  <c r="K123" s="1"/>
  <c r="K98" s="1"/>
  <c r="AV94" i="1"/>
  <c r="K34" i="2" l="1"/>
  <c r="AG96" i="1" s="1"/>
  <c r="AN96" s="1"/>
  <c r="K43" i="2" l="1"/>
  <c r="AG95" i="1"/>
  <c r="AG94"/>
  <c r="AK26" s="1"/>
  <c r="AK35" s="1"/>
  <c r="AN94" l="1"/>
  <c r="AN95"/>
</calcChain>
</file>

<file path=xl/sharedStrings.xml><?xml version="1.0" encoding="utf-8"?>
<sst xmlns="http://schemas.openxmlformats.org/spreadsheetml/2006/main" count="1398" uniqueCount="405">
  <si>
    <t>Export Komplet</t>
  </si>
  <si>
    <t/>
  </si>
  <si>
    <t>2.0</t>
  </si>
  <si>
    <t>ZAMOK</t>
  </si>
  <si>
    <t>False</t>
  </si>
  <si>
    <t>True</t>
  </si>
  <si>
    <t>{c16bd462-024e-4065-b809-e5c5f268bc2e}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</si>
  <si>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</si>
  <si>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</si>
  <si>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</si>
  <si>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</si>
  <si>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</si>
  <si>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</si>
  <si>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</si>
  <si>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1570</t>
  </si>
  <si>
    <t>Stavba:</t>
  </si>
  <si>
    <t>Tréninková hala pro míčové sporty Vodova-DPS</t>
  </si>
  <si>
    <t>KSO:</t>
  </si>
  <si>
    <t>CC-CZ:</t>
  </si>
  <si>
    <t>Místo:</t>
  </si>
  <si>
    <t>Brno, Královo Pole</t>
  </si>
  <si>
    <t>Datum:</t>
  </si>
  <si>
    <t>14. 7. 2021</t>
  </si>
  <si>
    <t>Zadavatel:</t>
  </si>
  <si>
    <t>IČ:</t>
  </si>
  <si>
    <t>Statutární město Brno, Dominikánské nám.196/1,Brno</t>
  </si>
  <si>
    <t>DIČ:</t>
  </si>
  <si>
    <t>Zhotovitel:</t>
  </si>
  <si>
    <t xml:space="preserve"> </t>
  </si>
  <si>
    <t>Projektant:</t>
  </si>
  <si>
    <t>Ing. Jana Janíková</t>
  </si>
  <si>
    <t>Zpracovatel:</t>
  </si>
  <si>
    <t>46344535</t>
  </si>
  <si>
    <t>ZaKT s.r.o., Ponávka 185/2, 602 00 Brno</t>
  </si>
  <si>
    <t>CZ46344535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</si>
  <si>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</si>
  <si>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</si>
  <si>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</si>
  <si>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</si>
  <si>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</si>
  <si>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</si>
  <si>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</si>
  <si>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</si>
  <si>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</si>
  <si>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</si>
  <si>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</si>
  <si>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</si>
  <si>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</si>
  <si>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</si>
  <si>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</si>
  <si>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</si>
  <si>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</si>
  <si>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</si>
  <si>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</si>
  <si>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</si>
  <si>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</si>
  <si>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</si>
  <si>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</si>
  <si>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</si>
  <si>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</si>
  <si>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</si>
  <si>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</si>
  <si>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</si>
  <si>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</si>
  <si>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</si>
  <si>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</si>
  <si>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</si>
  <si>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</si>
  <si>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</si>
  <si>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</si>
  <si>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</si>
  <si>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</si>
  <si>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</si>
  <si>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</si>
  <si>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</si>
  <si>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</si>
  <si>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</si>
  <si>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</si>
  <si>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</si>
  <si>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</si>
  <si>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</si>
  <si>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</si>
  <si>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</si>
  <si>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Kácení dřevin</t>
  </si>
  <si>
    <t>STA</t>
  </si>
  <si>
    <t>1</t>
  </si>
  <si>
    <t>{1b7e4e7d-80f6-42d6-9224-80f87c4ff27a}</t>
  </si>
  <si>
    <t>2</t>
  </si>
  <si>
    <t>/</t>
  </si>
  <si>
    <t>03</t>
  </si>
  <si>
    <t>Soupis</t>
  </si>
  <si>
    <t>{9f6c1402-a6ef-480c-a6ea-e6ae1f0379c9}</t>
  </si>
  <si>
    <t>KRYCÍ LIST SOUPISU PRACÍ</t>
  </si>
  <si>
    <t>Objekt:</t>
  </si>
  <si>
    <t>01 - Kácení dřevin</t>
  </si>
  <si>
    <t>Soupis: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</si>
  <si>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</si>
  <si>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</si>
  <si>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</si>
  <si>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</si>
  <si>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</si>
  <si>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</si>
  <si>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</si>
  <si>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</si>
  <si>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</si>
  <si>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</si>
  <si>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</si>
  <si>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</si>
  <si>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</si>
  <si>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</si>
  <si>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</si>
  <si>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</si>
  <si>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</si>
  <si>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</si>
  <si>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</si>
  <si>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</si>
  <si>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</si>
  <si>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</si>
  <si>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</si>
  <si>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</si>
  <si>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</si>
  <si>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</si>
  <si>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</si>
  <si>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</si>
  <si>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</si>
  <si>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</si>
  <si>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</si>
  <si>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</si>
  <si>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</si>
  <si>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</si>
  <si>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111212355</t>
  </si>
  <si>
    <t>Odstranění nevhodných dřevin do 500 m2 výšky nad 1 m s odstraněním pařezů v rovině nebo svahu 1:5</t>
  </si>
  <si>
    <t>m2</t>
  </si>
  <si>
    <t>4</t>
  </si>
  <si>
    <t>-1834795134</t>
  </si>
  <si>
    <t>PP</t>
  </si>
  <si>
    <t>Odstranění nevhodných dřevin průměru kmene do 100 mm výšky přes 1 m s odstraněním pařezu přes 100 do 500 m2 v rovině nebo na svahu do 1:5</t>
  </si>
  <si>
    <t>P</t>
  </si>
  <si>
    <t>Poznámka k položce:_x000D_
dle inventarizační tabulky dř.č.: 7, část 30, 31</t>
  </si>
  <si>
    <t>VV</t>
  </si>
  <si>
    <t>79+24+24</t>
  </si>
  <si>
    <t>111212352</t>
  </si>
  <si>
    <t>Odstranění nevhodných dřevin do 100 m2 nad 1 m s odstraněním pařezů ve svahu do 1:2</t>
  </si>
  <si>
    <t>2005389169</t>
  </si>
  <si>
    <t>Odstranění nevhodných dřevin průměru kmene do 100 mm výšky přes 1 m s odstraněním pařezu do 100 m2 na svahu přes 1:5 do 1:2</t>
  </si>
  <si>
    <t>Poznámka k položce:_x000D_
dle inventarizační tabulky dř.č.: část 30</t>
  </si>
  <si>
    <t>3</t>
  </si>
  <si>
    <t>162301501</t>
  </si>
  <si>
    <t>Vodorovné přemístění křovin do 5 km D kmene do 100 mm</t>
  </si>
  <si>
    <t>1823493066</t>
  </si>
  <si>
    <t>Vodorovné přemístění smýcených křovin do průměru kmene 100 mm na vzdálenost do 5 000 m</t>
  </si>
  <si>
    <t>79+56+24</t>
  </si>
  <si>
    <t>112101101</t>
  </si>
  <si>
    <t>Odstranění stromů listnatých průměru kmene do 300 mm</t>
  </si>
  <si>
    <t>kus</t>
  </si>
  <si>
    <t>34232879</t>
  </si>
  <si>
    <t>Odstranění stromů s odřezáním kmene a s odvětvením listnatých, průměru kmene přes 100 do 300 mm</t>
  </si>
  <si>
    <t>Poznámka k položce:_x000D_
dle inventarizační tabulky dř.č.: 8</t>
  </si>
  <si>
    <t>5</t>
  </si>
  <si>
    <t>112101102</t>
  </si>
  <si>
    <t>Odstranění stromů listnatých průměru kmene do 500 mm</t>
  </si>
  <si>
    <t>-1455498413</t>
  </si>
  <si>
    <t>Odstranění stromů s odřezáním kmene a s odvětvením listnatých, průměru kmene přes 300 do 500 mm</t>
  </si>
  <si>
    <t>Poznámka k položce:_x000D_
dle inventarizační tabulky dř.č.: 9-3 kmeny, 22, 24, 25, 27, 28-1kmen, 29</t>
  </si>
  <si>
    <t>6</t>
  </si>
  <si>
    <t>112101103</t>
  </si>
  <si>
    <t>Odstranění stromů listnatých průměru kmene do 700 mm</t>
  </si>
  <si>
    <t>-261791467</t>
  </si>
  <si>
    <t>Odstranění stromů s odřezáním kmene a s odvětvením listnatých, průměru kmene přes 500 do 700 mm</t>
  </si>
  <si>
    <t>Poznámka k položce:_x000D_
dle inventarizační tabulky dř.č.: 10, 23, 26, 32, 33</t>
  </si>
  <si>
    <t>7</t>
  </si>
  <si>
    <t>112101121</t>
  </si>
  <si>
    <t>Odstranění stromů jehličnatých průměru kmene do 300 mm</t>
  </si>
  <si>
    <t>1821458905</t>
  </si>
  <si>
    <t>Odstranění stromů s odřezáním kmene a s odvětvením jehličnatých bez odkornění, průměru kmene přes 100 do 300 mm</t>
  </si>
  <si>
    <t>Poznámka k položce:_x000D_
dle inventarizační tabulky dř.č.: 5, 17, 18, 19, 21</t>
  </si>
  <si>
    <t>8</t>
  </si>
  <si>
    <t>112101122</t>
  </si>
  <si>
    <t>Odstranění stromů jehličnatých průměru kmene do 500 mm</t>
  </si>
  <si>
    <t>148310951</t>
  </si>
  <si>
    <t>Odstranění stromů s odřezáním kmene a s odvětvením jehličnatých bez odkornění, průměru kmene přes 300 do 500 mm</t>
  </si>
  <si>
    <t>Poznámka k položce:_x000D_
dle inventarizační tabulky dř.č.: 4, 6, 11, 12, 13, 15, 16, 20</t>
  </si>
  <si>
    <t>9</t>
  </si>
  <si>
    <t>112101123</t>
  </si>
  <si>
    <t>Odstranění stromů jehličnatých průměru kmene do 700 mm</t>
  </si>
  <si>
    <t>-1520963528</t>
  </si>
  <si>
    <t>Odstranění stromů s odřezáním kmene a s odvětvením jehličnatých bez odkornění, průměru kmene přes 500 do 700 mm</t>
  </si>
  <si>
    <t xml:space="preserve">Poznámka k položce:_x000D_
dle inventarizační tabulky dř.č.: 14, 28-1 kmen </t>
  </si>
  <si>
    <t>10</t>
  </si>
  <si>
    <t>112251101</t>
  </si>
  <si>
    <t>Odstranění pařezů D do 300 mm</t>
  </si>
  <si>
    <t>-503187147</t>
  </si>
  <si>
    <t>Odstranění pařezů strojně s jejich vykopáním, vytrháním nebo odstřelením průměru přes 100 do 300 mm</t>
  </si>
  <si>
    <t>Poznámka k položce:_x000D_
dle inventarizační tabulky dř.č.: 5, 8, 17, 18, 19, 21</t>
  </si>
  <si>
    <t>11</t>
  </si>
  <si>
    <t>112251102</t>
  </si>
  <si>
    <t>Odstranění pařezů D do 500 mm</t>
  </si>
  <si>
    <t>617515169</t>
  </si>
  <si>
    <t>Odstranění pařezů strojně s jejich vykopáním, vytrháním nebo odstřelením průměru přes 300 do 500 mm</t>
  </si>
  <si>
    <t>Poznámka k položce:_x000D_
dle inventarizační tabulky dř.č.: 4, 6, 11, 12, 13, 15, 16, 20, 22, 24, 25, 27, 29</t>
  </si>
  <si>
    <t>12</t>
  </si>
  <si>
    <t>112251103</t>
  </si>
  <si>
    <t>Odstranění pařezů D do 700 mm</t>
  </si>
  <si>
    <t>-875785657</t>
  </si>
  <si>
    <t>Odstranění pařezů strojně s jejich vykopáním, vytrháním nebo odstřelením průměru přes 500 do 700 mm</t>
  </si>
  <si>
    <t>Poznámka k položce:_x000D_
dle inventarizační tabulky dř.č.: 10, 14, 23, 26, 32, 33</t>
  </si>
  <si>
    <t>13</t>
  </si>
  <si>
    <t>112251104</t>
  </si>
  <si>
    <t>Odstranění pařezů D do 900 mm</t>
  </si>
  <si>
    <t>-80680952</t>
  </si>
  <si>
    <t>Odstranění pařezů strojně s jejich vykopáním, vytrháním nebo odstřelením průměru přes 700 do 900 mm</t>
  </si>
  <si>
    <t>Poznámka k položce:_x000D_
dle inventarizační tabulky dř.č.: 9, 28</t>
  </si>
  <si>
    <t>14</t>
  </si>
  <si>
    <t>162201401</t>
  </si>
  <si>
    <t>Vodorovné přemístění větví stromů listnatých do 1 km D kmene do 300 mm</t>
  </si>
  <si>
    <t>1991828330</t>
  </si>
  <si>
    <t>Vodorovné přemístění větví, kmenů nebo pařezů s naložením, složením a dopravou do 1000 m větví stromů listnatých, průměru kmene přes 100 do 300 mm</t>
  </si>
  <si>
    <t>162201402</t>
  </si>
  <si>
    <t>Vodorovné přemístění větví stromů listnatých do 1 km D kmene do 500 mm</t>
  </si>
  <si>
    <t>2141382777</t>
  </si>
  <si>
    <t>Vodorovné přemístění větví, kmenů nebo pařezů s naložením, složením a dopravou do 1000 m větví stromů listnatých, průměru kmene přes 300 do 500 mm</t>
  </si>
  <si>
    <t>16</t>
  </si>
  <si>
    <t>162201403</t>
  </si>
  <si>
    <t>Vodorovné přemístění větví stromů listnatých do 1 km D kmene do 700 mm</t>
  </si>
  <si>
    <t>2126923551</t>
  </si>
  <si>
    <t>Vodorovné přemístění větví, kmenů nebo pařezů s naložením, složením a dopravou do 1000 m větví stromů listnatých, průměru kmene přes 500 do 700 mm</t>
  </si>
  <si>
    <t>17</t>
  </si>
  <si>
    <t>162201405</t>
  </si>
  <si>
    <t>Vodorovné přemístění větví stromů jehličnatých do 1 km D kmene do 300 mm</t>
  </si>
  <si>
    <t>733234916</t>
  </si>
  <si>
    <t>Vodorovné přemístění větví, kmenů nebo pařezů s naložením, složením a dopravou do 1000 m větví stromů jehličnatých, průměru kmene přes 100 do 300 mm</t>
  </si>
  <si>
    <t>18</t>
  </si>
  <si>
    <t>162201406</t>
  </si>
  <si>
    <t>Vodorovné přemístění větví stromů jehličnatých do 1 km D kmene do 500 mm</t>
  </si>
  <si>
    <t>-778566600</t>
  </si>
  <si>
    <t>Vodorovné přemístění větví, kmenů nebo pařezů s naložením, složením a dopravou do 1000 m větví stromů jehličnatých, průměru kmene přes 300 do 500 mm</t>
  </si>
  <si>
    <t>19</t>
  </si>
  <si>
    <t>162201407</t>
  </si>
  <si>
    <t>Vodorovné přemístění větví stromů jehličnatých do 1 km D kmene do 700 mm</t>
  </si>
  <si>
    <t>866129539</t>
  </si>
  <si>
    <t>Vodorovné přemístění větví, kmenů nebo pařezů s naložením, složením a dopravou do 1000 m větví stromů jehličnatých, průměru kmene přes 500 do 700 mm</t>
  </si>
  <si>
    <t>20</t>
  </si>
  <si>
    <t>162201411</t>
  </si>
  <si>
    <t>Vodorovné přemístění kmenů stromů listnatých do 1 km D kmene do 300 mm</t>
  </si>
  <si>
    <t>386693629</t>
  </si>
  <si>
    <t>Vodorovné přemístění větví, kmenů nebo pařezů s naložením, složením a dopravou do 1000 m kmenů stromů listnatých, průměru přes 100 do 300 mm</t>
  </si>
  <si>
    <t>162201412</t>
  </si>
  <si>
    <t>Vodorovné přemístění kmenů stromů listnatých do 1 km D kmene do 500 mm</t>
  </si>
  <si>
    <t>2028183590</t>
  </si>
  <si>
    <t>Vodorovné přemístění větví, kmenů nebo pařezů s naložením, složením a dopravou do 1000 m kmenů stromů listnatých, průměru přes 300 do 500 mm</t>
  </si>
  <si>
    <t>22</t>
  </si>
  <si>
    <t>162201413</t>
  </si>
  <si>
    <t>Vodorovné přemístění kmenů stromů listnatých do 1 km D kmene do 700 mm</t>
  </si>
  <si>
    <t>2020091992</t>
  </si>
  <si>
    <t>Vodorovné přemístění větví, kmenů nebo pařezů s naložením, složením a dopravou do 1000 m kmenů stromů listnatých, průměru přes 500 do 700 mm</t>
  </si>
  <si>
    <t>23</t>
  </si>
  <si>
    <t>162201415</t>
  </si>
  <si>
    <t>Vodorovné přemístění kmenů stromů jehličnatých do 1 km D kmene do 300 mm</t>
  </si>
  <si>
    <t>-1657508485</t>
  </si>
  <si>
    <t>Vodorovné přemístění větví, kmenů nebo pařezů s naložením, složením a dopravou do 1000 m kmenů stromů jehličnatých, průměru přes 100 do 300 mm</t>
  </si>
  <si>
    <t>24</t>
  </si>
  <si>
    <t>162201416</t>
  </si>
  <si>
    <t>Vodorovné přemístění kmenů stromů jehličnatých do 1 km D kmene do 500 mm</t>
  </si>
  <si>
    <t>2106133535</t>
  </si>
  <si>
    <t>Vodorovné přemístění větví, kmenů nebo pařezů s naložením, složením a dopravou do 1000 m kmenů stromů jehličnatých, průměru přes 300 do 500 mm</t>
  </si>
  <si>
    <t>25</t>
  </si>
  <si>
    <t>162201417</t>
  </si>
  <si>
    <t>Vodorovné přemístění kmenů stromů jehličnatých do 1 km D kmene do 700 mm</t>
  </si>
  <si>
    <t>60835059</t>
  </si>
  <si>
    <t>Vodorovné přemístění větví, kmenů nebo pařezů s naložením, složením a dopravou do 1000 m kmenů stromů jehličnatých, průměru přes 500 do 700 mm</t>
  </si>
  <si>
    <t>26</t>
  </si>
  <si>
    <t>162201421</t>
  </si>
  <si>
    <t>Vodorovné přemístění pařezů do 1 km D do 300 mm</t>
  </si>
  <si>
    <t>-1470816336</t>
  </si>
  <si>
    <t>Vodorovné přemístění větví, kmenů nebo pařezů s naložením, složením a dopravou do 1000 m pařezů kmenů, průměru přes 100 do 300 mm</t>
  </si>
  <si>
    <t>27</t>
  </si>
  <si>
    <t>162201422</t>
  </si>
  <si>
    <t>Vodorovné přemístění pařezů do 1 km D do 500 mm</t>
  </si>
  <si>
    <t>1192507348</t>
  </si>
  <si>
    <t>Vodorovné přemístění větví, kmenů nebo pařezů s naložením, složením a dopravou do 1000 m pařezů kmenů, průměru přes 300 do 500 mm</t>
  </si>
  <si>
    <t>28</t>
  </si>
  <si>
    <t>162201423</t>
  </si>
  <si>
    <t>Vodorovné přemístění pařezů do 1 km D do 700 mm</t>
  </si>
  <si>
    <t>-1236129971</t>
  </si>
  <si>
    <t>Vodorovné přemístění větví, kmenů nebo pařezů s naložením, složením a dopravou do 1000 m pařezů kmenů, průměru přes 500 do 700 mm</t>
  </si>
  <si>
    <t>29</t>
  </si>
  <si>
    <t>162201424</t>
  </si>
  <si>
    <t>Vodorovné přemístění pařezů do 1 km D do 900 mm</t>
  </si>
  <si>
    <t>-669644855</t>
  </si>
  <si>
    <t>Vodorovné přemístění větví, kmenů nebo pařezů s naložením, složením a dopravou do 1000 m pařezů kmenů, průměru přes 700 do 900 mm</t>
  </si>
  <si>
    <t>30</t>
  </si>
  <si>
    <t>162301931</t>
  </si>
  <si>
    <t>Příplatek k vodorovnému přemístění větví stromů listnatých D kmene do 300 mm ZKD 1 km</t>
  </si>
  <si>
    <t>-2001991345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</si>
  <si>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</si>
  <si>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1*10</t>
  </si>
  <si>
    <t>31</t>
  </si>
  <si>
    <t>162301932</t>
  </si>
  <si>
    <t>Příplatek k vodorovnému přemístění větví stromů listnatých D kmene do 500 mm ZKD 1 km</t>
  </si>
  <si>
    <t>-2116273740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</si>
  <si>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</si>
  <si>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9*10</t>
  </si>
  <si>
    <t>32</t>
  </si>
  <si>
    <t>162301933</t>
  </si>
  <si>
    <t>Příplatek k vodorovnému přemístění větví stromů listnatých D kmene do 700 mm ZKD 1 km</t>
  </si>
  <si>
    <t>1569158265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</si>
  <si>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</si>
  <si>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5*10</t>
  </si>
  <si>
    <t>33</t>
  </si>
  <si>
    <t>162301941</t>
  </si>
  <si>
    <t>Příplatek k vodorovnému přemístění větví stromů jehličnatých D kmene do 300 mm ZKD 1 km</t>
  </si>
  <si>
    <t>-1776983958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</si>
  <si>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</si>
  <si>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34</t>
  </si>
  <si>
    <t>162301942</t>
  </si>
  <si>
    <t>Příplatek k vodorovnému přemístění větví stromů jehličnatých D kmene do 500 mm ZKD 1 km</t>
  </si>
  <si>
    <t>603190033</t>
  </si>
  <si>
    <t>Vodorovné přemístění větví, kmenů nebo pařezů s naložením, složením a dopravou Příplatek k cenám za každých dalších i započatých 1000 m přes 1000 m větví stromů jehličnatých, o průměru kmene přes 300 do 500 mm</t>
  </si>
  <si>
    <t>8*10</t>
  </si>
  <si>
    <t>35</t>
  </si>
  <si>
    <t>162301943</t>
  </si>
  <si>
    <t>Příplatek k vodorovnému přemístění větví stromů jehličnatých D kmene do 700 mm ZKD 1 km</t>
  </si>
  <si>
    <t>-112390043</t>
  </si>
  <si>
    <t>Vodorovné přemístění větví, kmenů nebo pařezů s naložením, složením a dopravou Příplatek k cenám za každých dalších i započatých 1000 m přes 1000 m větví stromů jehličnatých, o průměru kmene přes 500 do 700 mm</t>
  </si>
  <si>
    <t>2*10</t>
  </si>
  <si>
    <t>36</t>
  </si>
  <si>
    <t>162301951</t>
  </si>
  <si>
    <t>Příplatek k vodorovnému přemístění kmenů stromů listnatých D kmene do 300 mm ZKD 1 km</t>
  </si>
  <si>
    <t>23019222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</si>
  <si>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</si>
  <si>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37</t>
  </si>
  <si>
    <t>162301952</t>
  </si>
  <si>
    <t>Příplatek k vodorovnému přemístění kmenů stromů listnatých D kmene do 500 mm ZKD 1 km</t>
  </si>
  <si>
    <t>-1775487356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</si>
  <si>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</si>
  <si>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38</t>
  </si>
  <si>
    <t>162301953</t>
  </si>
  <si>
    <t>Příplatek k vodorovnému přemístění kmenů stromů listnatých D kmene do 700 mm ZKD 1 km</t>
  </si>
  <si>
    <t>1644180439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</si>
  <si>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</si>
  <si>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39</t>
  </si>
  <si>
    <t>162301961</t>
  </si>
  <si>
    <t>Příplatek k vodorovnému přemístění kmenů stromů jehličnatých D kmene do 300 mm ZKD 1 km</t>
  </si>
  <si>
    <t>-2116791509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</si>
  <si>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</si>
  <si>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40</t>
  </si>
  <si>
    <t>162301962</t>
  </si>
  <si>
    <t>Příplatek k vodorovnému přemístění kmenů stromů jehličnatých D kmene do 500 mm ZKD 1 km</t>
  </si>
  <si>
    <t>-1848974366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</si>
  <si>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</si>
  <si>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41</t>
  </si>
  <si>
    <t>162301963</t>
  </si>
  <si>
    <t>Příplatek k vodorovnému přemístění kmenů stromů jehličnatých D kmene do 700 mm ZKD 1 km</t>
  </si>
  <si>
    <t>-1007896185</t>
  </si>
  <si>
    <t>Vodorovné přemístění větví, kmenů nebo pařezů s naložením, složením a dopravou Příplatek k cenám za každých dalších i započatých 1000 m přes 1000 m kmenů stromů jehličnatých, průměru přes 500 do 700 mm</t>
  </si>
  <si>
    <t>42</t>
  </si>
  <si>
    <t>162301971</t>
  </si>
  <si>
    <t>Příplatek k vodorovnému přemístění pařezů D 300 mm ZKD 1 km</t>
  </si>
  <si>
    <t>1623188855</t>
  </si>
  <si>
    <t>Vodorovné přemístění větví, kmenů nebo pařezů s naložením, složením a dopravou Příplatek k cenám za každých dalších i započatých 1000 m přes 1000 m pařezů kmenů, průměru přes 100 do 300 mm</t>
  </si>
  <si>
    <t>6*10</t>
  </si>
  <si>
    <t>43</t>
  </si>
  <si>
    <t>162301972</t>
  </si>
  <si>
    <t>Příplatek k vodorovnému přemístění pařezů D 500 mm ZKD 1 km</t>
  </si>
  <si>
    <t>-1406681715</t>
  </si>
  <si>
    <t>Vodorovné přemístění větví, kmenů nebo pařezů s naložením, složením a dopravou Příplatek k cenám za každých dalších i započatých 1000 m přes 1000 m pařezů kmenů, průměru přes 300 do 500 mm</t>
  </si>
  <si>
    <t>13*10</t>
  </si>
  <si>
    <t>44</t>
  </si>
  <si>
    <t>162301973</t>
  </si>
  <si>
    <t>Příplatek k vodorovnému přemístění pařezů D 700 mm ZKD 1 km</t>
  </si>
  <si>
    <t>1690419069</t>
  </si>
  <si>
    <t>Vodorovné přemístění větví, kmenů nebo pařezů s naložením, složením a dopravou Příplatek k cenám za každých dalších i započatých 1000 m přes 1000 m pařezů kmenů, průměru přes 500 do 700 mm</t>
  </si>
  <si>
    <t>45</t>
  </si>
  <si>
    <t>162301974</t>
  </si>
  <si>
    <t>Příplatek k vodorovnému přemístění pařezů D 900 mm ZKD 1 km</t>
  </si>
  <si>
    <t>-1731189186</t>
  </si>
  <si>
    <t>Vodorovné přemístění větví, kmenů nebo pařezů s naložením, složením a dopravou Příplatek k cenám za každých dalších i započatých 1000 m přes 1000 m pařezů kmenů, průměru přes 700 do 900 mm</t>
  </si>
  <si>
    <t>46</t>
  </si>
  <si>
    <t>184818231</t>
  </si>
  <si>
    <t>Ochrana kmene průměru do 300 mm bedněním výšky do 2 m</t>
  </si>
  <si>
    <t>-1489042011</t>
  </si>
  <si>
    <t>Ochrana kmene bedněním před poškozením stavebním provozem zřízení včetně odstranění výšky bednění do 2 m průměru kmene do 300 mm</t>
  </si>
  <si>
    <t>Poznámka k položce:_x000D_
dle inventarizační tabulky dř.č.: 1, 2</t>
  </si>
  <si>
    <t>47</t>
  </si>
  <si>
    <t>184818232</t>
  </si>
  <si>
    <t>Ochrana kmene průměru přes 300 do 500 mm bedněním výšky do 2 m</t>
  </si>
  <si>
    <t>631584152</t>
  </si>
  <si>
    <t>Ochrana kmene bedněním před poškozením stavebním provozem zřízení včetně odstranění výšky bednění do 2 m průměru kmene přes 300 do 500 mm</t>
  </si>
  <si>
    <t>Poznámka k položce:_x000D_
dle inventarizační tabulky dř.č.: 3, 35</t>
  </si>
  <si>
    <t>48</t>
  </si>
  <si>
    <t>184818233</t>
  </si>
  <si>
    <t>Ochrana kmene průměru přes 500 do 700 mm bedněním výšky do 2 m</t>
  </si>
  <si>
    <t>-439226637</t>
  </si>
  <si>
    <t>Ochrana kmene bedněním před poškozením stavebním provozem zřízení včetně odstranění výšky bednění do 2 m průměru kmene přes 500 do 700 mm</t>
  </si>
  <si>
    <t>Poznámka k položce:_x000D_
dle inventarizační tabulky dř.č.: 34</t>
  </si>
  <si>
    <t>998</t>
  </si>
  <si>
    <t>Přesun hmot</t>
  </si>
  <si>
    <t>49</t>
  </si>
  <si>
    <t>998231311</t>
  </si>
  <si>
    <t>Přesun hmot pro sadovnické a krajinářské úpravy vodorovně do 5000 m</t>
  </si>
  <si>
    <t>t</t>
  </si>
  <si>
    <t>-776134148</t>
  </si>
  <si>
    <t>Přesun hmot pro sadovnické a krajinářské úpravy - strojně dopravní vzdálenost do 5000 m</t>
  </si>
  <si>
    <t>03 - Soupis prací kácení dřevin</t>
  </si>
  <si>
    <t>Soupis prací kácení dřevin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</si>
</sst>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18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0" fillId="0" borderId="12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opLeftCell="A9" workbookViewId="0">
      <selection activeCell="BG91" sqref="BG91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pans="1:74" s="1" customFormat="1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F2" s="258"/>
      <c r="BG2" s="258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S4" s="15" t="s">
        <v>12</v>
      </c>
    </row>
    <row r="5" spans="1:74" s="1" customFormat="1" ht="12" customHeight="1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0"/>
      <c r="AQ5" s="20"/>
      <c r="AR5" s="18"/>
      <c r="BS5" s="15" t="s">
        <v>7</v>
      </c>
    </row>
    <row r="6" spans="1:74" s="1" customFormat="1" ht="36.950000000000003" customHeight="1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221" t="s">
        <v>16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0"/>
      <c r="AQ6" s="20"/>
      <c r="AR6" s="18"/>
      <c r="BS6" s="15" t="s">
        <v>7</v>
      </c>
    </row>
    <row r="7" spans="1:74" s="1" customFormat="1" ht="12" customHeight="1">
      <c r="B7" s="19"/>
      <c r="C7" s="20"/>
      <c r="D7" s="26" t="s">
        <v>17</v>
      </c>
      <c r="E7" s="20"/>
      <c r="F7" s="20"/>
      <c r="G7" s="20"/>
      <c r="H7" s="20"/>
      <c r="I7" s="20"/>
      <c r="J7" s="20"/>
      <c r="K7" s="24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18</v>
      </c>
      <c r="AL7" s="20"/>
      <c r="AM7" s="20"/>
      <c r="AN7" s="24" t="s">
        <v>1</v>
      </c>
      <c r="AO7" s="20"/>
      <c r="AP7" s="20"/>
      <c r="AQ7" s="20"/>
      <c r="AR7" s="18"/>
      <c r="BS7" s="15" t="s">
        <v>7</v>
      </c>
    </row>
    <row r="8" spans="1:74" s="1" customFormat="1" ht="12" customHeight="1">
      <c r="B8" s="19"/>
      <c r="C8" s="20"/>
      <c r="D8" s="26" t="s">
        <v>19</v>
      </c>
      <c r="E8" s="20"/>
      <c r="F8" s="20"/>
      <c r="G8" s="20"/>
      <c r="H8" s="20"/>
      <c r="I8" s="20"/>
      <c r="J8" s="20"/>
      <c r="K8" s="24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21</v>
      </c>
      <c r="AL8" s="20"/>
      <c r="AM8" s="20"/>
      <c r="AN8" s="24" t="s">
        <v>22</v>
      </c>
      <c r="AO8" s="20"/>
      <c r="AP8" s="20"/>
      <c r="AQ8" s="20"/>
      <c r="AR8" s="18"/>
      <c r="BS8" s="15" t="s">
        <v>7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7</v>
      </c>
    </row>
    <row r="10" spans="1:74" s="1" customFormat="1" ht="12" customHeight="1">
      <c r="B10" s="19"/>
      <c r="C10" s="20"/>
      <c r="D10" s="26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24</v>
      </c>
      <c r="AL10" s="20"/>
      <c r="AM10" s="20"/>
      <c r="AN10" s="24" t="s">
        <v>1</v>
      </c>
      <c r="AO10" s="20"/>
      <c r="AP10" s="20"/>
      <c r="AQ10" s="20"/>
      <c r="AR10" s="18"/>
      <c r="BS10" s="15" t="s">
        <v>7</v>
      </c>
    </row>
    <row r="11" spans="1:74" s="1" customFormat="1" ht="18.399999999999999" customHeight="1">
      <c r="B11" s="19"/>
      <c r="C11" s="20"/>
      <c r="D11" s="20"/>
      <c r="E11" s="24" t="s">
        <v>25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26</v>
      </c>
      <c r="AL11" s="20"/>
      <c r="AM11" s="20"/>
      <c r="AN11" s="24" t="s">
        <v>1</v>
      </c>
      <c r="AO11" s="20"/>
      <c r="AP11" s="20"/>
      <c r="AQ11" s="20"/>
      <c r="AR11" s="18"/>
      <c r="BS11" s="15" t="s">
        <v>7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7</v>
      </c>
    </row>
    <row r="13" spans="1:74" s="1" customFormat="1" ht="12" customHeight="1">
      <c r="B13" s="19"/>
      <c r="C13" s="20"/>
      <c r="D13" s="26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24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7</v>
      </c>
    </row>
    <row r="14" spans="1:74" ht="12.75">
      <c r="B14" s="19"/>
      <c r="C14" s="20"/>
      <c r="D14" s="20"/>
      <c r="E14" s="24" t="s">
        <v>28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26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7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>
      <c r="B16" s="19"/>
      <c r="C16" s="20"/>
      <c r="D16" s="26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24</v>
      </c>
      <c r="AL16" s="20"/>
      <c r="AM16" s="20"/>
      <c r="AN16" s="24" t="s">
        <v>1</v>
      </c>
      <c r="AO16" s="20"/>
      <c r="AP16" s="20"/>
      <c r="AQ16" s="20"/>
      <c r="AR16" s="18"/>
      <c r="BS16" s="15" t="s">
        <v>4</v>
      </c>
    </row>
    <row r="17" spans="1:71" s="1" customFormat="1" ht="18.399999999999999" customHeight="1">
      <c r="B17" s="19"/>
      <c r="C17" s="20"/>
      <c r="D17" s="20"/>
      <c r="E17" s="24" t="s">
        <v>30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26</v>
      </c>
      <c r="AL17" s="20"/>
      <c r="AM17" s="20"/>
      <c r="AN17" s="24" t="s">
        <v>1</v>
      </c>
      <c r="AO17" s="20"/>
      <c r="AP17" s="20"/>
      <c r="AQ17" s="20"/>
      <c r="AR17" s="18"/>
      <c r="BS17" s="15" t="s">
        <v>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7</v>
      </c>
    </row>
    <row r="19" spans="1:71" s="1" customFormat="1" ht="12" customHeight="1">
      <c r="B19" s="19"/>
      <c r="C19" s="20"/>
      <c r="D19" s="26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24</v>
      </c>
      <c r="AL19" s="20"/>
      <c r="AM19" s="20"/>
      <c r="AN19" s="24" t="s">
        <v>32</v>
      </c>
      <c r="AO19" s="20"/>
      <c r="AP19" s="20"/>
      <c r="AQ19" s="20"/>
      <c r="AR19" s="18"/>
      <c r="BS19" s="15" t="s">
        <v>7</v>
      </c>
    </row>
    <row r="20" spans="1:71" s="1" customFormat="1" ht="18.399999999999999" customHeight="1">
      <c r="B20" s="19"/>
      <c r="C20" s="20"/>
      <c r="D20" s="20"/>
      <c r="E20" s="24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26</v>
      </c>
      <c r="AL20" s="20"/>
      <c r="AM20" s="20"/>
      <c r="AN20" s="24" t="s">
        <v>34</v>
      </c>
      <c r="AO20" s="20"/>
      <c r="AP20" s="20"/>
      <c r="AQ20" s="20"/>
      <c r="AR20" s="18"/>
      <c r="BS20" s="15" t="s">
        <v>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>
      <c r="B22" s="19"/>
      <c r="C22" s="20"/>
      <c r="D22" s="26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16.5" customHeight="1">
      <c r="B23" s="19"/>
      <c r="C23" s="20"/>
      <c r="D23" s="20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20"/>
      <c r="AP23" s="20"/>
      <c r="AQ23" s="20"/>
      <c r="AR23" s="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5" customHeight="1">
      <c r="B25" s="19"/>
      <c r="C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0"/>
      <c r="AQ25" s="20"/>
      <c r="AR25" s="18"/>
    </row>
    <row r="26" spans="1:71" s="2" customFormat="1" ht="25.9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3">
        <f>ROUND(AG94,2)</f>
        <v>0</v>
      </c>
      <c r="AL26" s="224"/>
      <c r="AM26" s="224"/>
      <c r="AN26" s="224"/>
      <c r="AO26" s="224"/>
      <c r="AP26" s="31"/>
      <c r="AQ26" s="31"/>
      <c r="AR26" s="34"/>
      <c r="BG26" s="29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G27" s="29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25" t="s">
        <v>37</v>
      </c>
      <c r="M28" s="225"/>
      <c r="N28" s="225"/>
      <c r="O28" s="225"/>
      <c r="P28" s="225"/>
      <c r="Q28" s="31"/>
      <c r="R28" s="31"/>
      <c r="S28" s="31"/>
      <c r="T28" s="31"/>
      <c r="U28" s="31"/>
      <c r="V28" s="31"/>
      <c r="W28" s="225" t="s">
        <v>38</v>
      </c>
      <c r="X28" s="225"/>
      <c r="Y28" s="225"/>
      <c r="Z28" s="225"/>
      <c r="AA28" s="225"/>
      <c r="AB28" s="225"/>
      <c r="AC28" s="225"/>
      <c r="AD28" s="225"/>
      <c r="AE28" s="225"/>
      <c r="AF28" s="31"/>
      <c r="AG28" s="31"/>
      <c r="AH28" s="31"/>
      <c r="AI28" s="31"/>
      <c r="AJ28" s="31"/>
      <c r="AK28" s="225" t="s">
        <v>39</v>
      </c>
      <c r="AL28" s="225"/>
      <c r="AM28" s="225"/>
      <c r="AN28" s="225"/>
      <c r="AO28" s="225"/>
      <c r="AP28" s="31"/>
      <c r="AQ28" s="31"/>
      <c r="AR28" s="34"/>
      <c r="BG28" s="29"/>
    </row>
    <row r="29" spans="1:71" s="3" customFormat="1" ht="14.45" customHeight="1">
      <c r="B29" s="35"/>
      <c r="C29" s="36"/>
      <c r="D29" s="26" t="s">
        <v>40</v>
      </c>
      <c r="E29" s="36"/>
      <c r="F29" s="26" t="s">
        <v>41</v>
      </c>
      <c r="G29" s="36"/>
      <c r="H29" s="36"/>
      <c r="I29" s="36"/>
      <c r="J29" s="36"/>
      <c r="K29" s="36"/>
      <c r="L29" s="228">
        <v>0.21</v>
      </c>
      <c r="M29" s="227"/>
      <c r="N29" s="227"/>
      <c r="O29" s="227"/>
      <c r="P29" s="227"/>
      <c r="Q29" s="36"/>
      <c r="R29" s="36"/>
      <c r="S29" s="36"/>
      <c r="T29" s="36"/>
      <c r="U29" s="36"/>
      <c r="V29" s="36"/>
      <c r="W29" s="226">
        <f>ROUND(BB94,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6"/>
      <c r="AG29" s="36"/>
      <c r="AH29" s="36"/>
      <c r="AI29" s="36"/>
      <c r="AJ29" s="36"/>
      <c r="AK29" s="226">
        <f>ROUND(AX94, 2)</f>
        <v>0</v>
      </c>
      <c r="AL29" s="227"/>
      <c r="AM29" s="227"/>
      <c r="AN29" s="227"/>
      <c r="AO29" s="227"/>
      <c r="AP29" s="36"/>
      <c r="AQ29" s="36"/>
      <c r="AR29" s="37"/>
    </row>
    <row r="30" spans="1:71" s="3" customFormat="1" ht="14.45" customHeight="1">
      <c r="B30" s="35"/>
      <c r="C30" s="36"/>
      <c r="D30" s="36"/>
      <c r="E30" s="36"/>
      <c r="F30" s="26" t="s">
        <v>42</v>
      </c>
      <c r="G30" s="36"/>
      <c r="H30" s="36"/>
      <c r="I30" s="36"/>
      <c r="J30" s="36"/>
      <c r="K30" s="36"/>
      <c r="L30" s="228">
        <v>0.15</v>
      </c>
      <c r="M30" s="227"/>
      <c r="N30" s="227"/>
      <c r="O30" s="227"/>
      <c r="P30" s="227"/>
      <c r="Q30" s="36"/>
      <c r="R30" s="36"/>
      <c r="S30" s="36"/>
      <c r="T30" s="36"/>
      <c r="U30" s="36"/>
      <c r="V30" s="36"/>
      <c r="W30" s="226">
        <f>ROUND(BC94,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6"/>
      <c r="AG30" s="36"/>
      <c r="AH30" s="36"/>
      <c r="AI30" s="36"/>
      <c r="AJ30" s="36"/>
      <c r="AK30" s="226">
        <f>ROUND(AY94, 2)</f>
        <v>0</v>
      </c>
      <c r="AL30" s="227"/>
      <c r="AM30" s="227"/>
      <c r="AN30" s="227"/>
      <c r="AO30" s="227"/>
      <c r="AP30" s="36"/>
      <c r="AQ30" s="36"/>
      <c r="AR30" s="37"/>
    </row>
    <row r="31" spans="1:71" s="3" customFormat="1" ht="14.45" hidden="1" customHeight="1">
      <c r="B31" s="35"/>
      <c r="C31" s="36"/>
      <c r="D31" s="36"/>
      <c r="E31" s="36"/>
      <c r="F31" s="26" t="s">
        <v>43</v>
      </c>
      <c r="G31" s="36"/>
      <c r="H31" s="36"/>
      <c r="I31" s="36"/>
      <c r="J31" s="36"/>
      <c r="K31" s="36"/>
      <c r="L31" s="228">
        <v>0.21</v>
      </c>
      <c r="M31" s="227"/>
      <c r="N31" s="227"/>
      <c r="O31" s="227"/>
      <c r="P31" s="227"/>
      <c r="Q31" s="36"/>
      <c r="R31" s="36"/>
      <c r="S31" s="36"/>
      <c r="T31" s="36"/>
      <c r="U31" s="36"/>
      <c r="V31" s="36"/>
      <c r="W31" s="226">
        <f>ROUND(BD94,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6"/>
      <c r="AG31" s="36"/>
      <c r="AH31" s="36"/>
      <c r="AI31" s="36"/>
      <c r="AJ31" s="36"/>
      <c r="AK31" s="226">
        <v>0</v>
      </c>
      <c r="AL31" s="227"/>
      <c r="AM31" s="227"/>
      <c r="AN31" s="227"/>
      <c r="AO31" s="227"/>
      <c r="AP31" s="36"/>
      <c r="AQ31" s="36"/>
      <c r="AR31" s="37"/>
    </row>
    <row r="32" spans="1:71" s="3" customFormat="1" ht="14.45" hidden="1" customHeight="1">
      <c r="B32" s="35"/>
      <c r="C32" s="36"/>
      <c r="D32" s="36"/>
      <c r="E32" s="36"/>
      <c r="F32" s="26" t="s">
        <v>44</v>
      </c>
      <c r="G32" s="36"/>
      <c r="H32" s="36"/>
      <c r="I32" s="36"/>
      <c r="J32" s="36"/>
      <c r="K32" s="36"/>
      <c r="L32" s="228">
        <v>0.15</v>
      </c>
      <c r="M32" s="227"/>
      <c r="N32" s="227"/>
      <c r="O32" s="227"/>
      <c r="P32" s="227"/>
      <c r="Q32" s="36"/>
      <c r="R32" s="36"/>
      <c r="S32" s="36"/>
      <c r="T32" s="36"/>
      <c r="U32" s="36"/>
      <c r="V32" s="36"/>
      <c r="W32" s="226">
        <f>ROUND(BE94,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6"/>
      <c r="AG32" s="36"/>
      <c r="AH32" s="36"/>
      <c r="AI32" s="36"/>
      <c r="AJ32" s="36"/>
      <c r="AK32" s="226">
        <v>0</v>
      </c>
      <c r="AL32" s="227"/>
      <c r="AM32" s="227"/>
      <c r="AN32" s="227"/>
      <c r="AO32" s="227"/>
      <c r="AP32" s="36"/>
      <c r="AQ32" s="36"/>
      <c r="AR32" s="37"/>
    </row>
    <row r="33" spans="1:59" s="3" customFormat="1" ht="14.45" hidden="1" customHeight="1">
      <c r="B33" s="35"/>
      <c r="C33" s="36"/>
      <c r="D33" s="36"/>
      <c r="E33" s="36"/>
      <c r="F33" s="26" t="s">
        <v>45</v>
      </c>
      <c r="G33" s="36"/>
      <c r="H33" s="36"/>
      <c r="I33" s="36"/>
      <c r="J33" s="36"/>
      <c r="K33" s="36"/>
      <c r="L33" s="228">
        <v>0</v>
      </c>
      <c r="M33" s="227"/>
      <c r="N33" s="227"/>
      <c r="O33" s="227"/>
      <c r="P33" s="227"/>
      <c r="Q33" s="36"/>
      <c r="R33" s="36"/>
      <c r="S33" s="36"/>
      <c r="T33" s="36"/>
      <c r="U33" s="36"/>
      <c r="V33" s="36"/>
      <c r="W33" s="226">
        <f>ROUND(BF94,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6"/>
      <c r="AG33" s="36"/>
      <c r="AH33" s="36"/>
      <c r="AI33" s="36"/>
      <c r="AJ33" s="36"/>
      <c r="AK33" s="226">
        <v>0</v>
      </c>
      <c r="AL33" s="227"/>
      <c r="AM33" s="227"/>
      <c r="AN33" s="227"/>
      <c r="AO33" s="227"/>
      <c r="AP33" s="36"/>
      <c r="AQ33" s="36"/>
      <c r="AR33" s="37"/>
    </row>
    <row r="34" spans="1:59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G34" s="29"/>
    </row>
    <row r="35" spans="1:59" s="2" customFormat="1" ht="25.9" customHeight="1">
      <c r="A35" s="29"/>
      <c r="B35" s="30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9" t="s">
        <v>48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4"/>
      <c r="BG35" s="29"/>
    </row>
    <row r="36" spans="1:59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G36" s="29"/>
    </row>
    <row r="37" spans="1:59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G37" s="29"/>
    </row>
    <row r="38" spans="1:59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9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9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9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9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9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9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9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9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9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9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9" s="2" customFormat="1" ht="14.45" customHeight="1">
      <c r="B49" s="42"/>
      <c r="C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9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9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9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9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9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9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9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9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9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9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9" s="2" customFormat="1" ht="12.75">
      <c r="A60" s="29"/>
      <c r="B60" s="30"/>
      <c r="C60" s="31"/>
      <c r="D60" s="47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51</v>
      </c>
      <c r="AI60" s="33"/>
      <c r="AJ60" s="33"/>
      <c r="AK60" s="33"/>
      <c r="AL60" s="33"/>
      <c r="AM60" s="47" t="s">
        <v>52</v>
      </c>
      <c r="AN60" s="33"/>
      <c r="AO60" s="33"/>
      <c r="AP60" s="31"/>
      <c r="AQ60" s="31"/>
      <c r="AR60" s="34"/>
      <c r="BG60" s="29"/>
    </row>
    <row r="61" spans="1:59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9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9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9" s="2" customFormat="1" ht="12.75">
      <c r="A64" s="29"/>
      <c r="B64" s="30"/>
      <c r="C64" s="31"/>
      <c r="D64" s="44" t="s">
        <v>53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54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G64" s="29"/>
    </row>
    <row r="65" spans="1:59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9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9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9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9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9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9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9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9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9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9" s="2" customFormat="1" ht="12.75">
      <c r="A75" s="29"/>
      <c r="B75" s="30"/>
      <c r="C75" s="31"/>
      <c r="D75" s="47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51</v>
      </c>
      <c r="AI75" s="33"/>
      <c r="AJ75" s="33"/>
      <c r="AK75" s="33"/>
      <c r="AL75" s="33"/>
      <c r="AM75" s="47" t="s">
        <v>52</v>
      </c>
      <c r="AN75" s="33"/>
      <c r="AO75" s="33"/>
      <c r="AP75" s="31"/>
      <c r="AQ75" s="31"/>
      <c r="AR75" s="34"/>
      <c r="BG75" s="29"/>
    </row>
    <row r="76" spans="1:59" s="2" customFormat="1" ht="11.25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G76" s="29"/>
    </row>
    <row r="77" spans="1:59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G77" s="29"/>
    </row>
    <row r="81" spans="1:91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G81" s="29"/>
    </row>
    <row r="82" spans="1:91" s="2" customFormat="1" ht="24.95" customHeight="1">
      <c r="A82" s="29"/>
      <c r="B82" s="30"/>
      <c r="C82" s="21" t="s">
        <v>55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G82" s="29"/>
    </row>
    <row r="83" spans="1:9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G83" s="29"/>
    </row>
    <row r="84" spans="1:91" s="4" customFormat="1" ht="12" customHeight="1">
      <c r="B84" s="53"/>
      <c r="C84" s="26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1570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5" customFormat="1" ht="36.950000000000003" customHeight="1">
      <c r="B85" s="56"/>
      <c r="C85" s="57" t="s">
        <v>15</v>
      </c>
      <c r="D85" s="58"/>
      <c r="E85" s="58"/>
      <c r="F85" s="58"/>
      <c r="G85" s="58"/>
      <c r="H85" s="58"/>
      <c r="I85" s="58"/>
      <c r="J85" s="58"/>
      <c r="K85" s="58"/>
      <c r="L85" s="233" t="str">
        <f>K6</f>
        <v>Tréninková hala pro míčové sporty Vodova-DPS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58"/>
      <c r="AQ85" s="58"/>
      <c r="AR85" s="59"/>
    </row>
    <row r="86" spans="1:91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G86" s="29"/>
    </row>
    <row r="87" spans="1:91" s="2" customFormat="1" ht="12" customHeight="1">
      <c r="A87" s="29"/>
      <c r="B87" s="30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Brno, Královo Pole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35" t="str">
        <f>IF(AN8= "","",AN8)</f>
        <v>14. 7. 2021</v>
      </c>
      <c r="AN87" s="235"/>
      <c r="AO87" s="31"/>
      <c r="AP87" s="31"/>
      <c r="AQ87" s="31"/>
      <c r="AR87" s="34"/>
      <c r="BG87" s="29"/>
    </row>
    <row r="88" spans="1:91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G88" s="29"/>
    </row>
    <row r="89" spans="1:91" s="2" customFormat="1" ht="15.2" customHeight="1">
      <c r="A89" s="29"/>
      <c r="B89" s="30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>Statutární město Brno, Dominikánské nám.196/1,Brno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36" t="str">
        <f>IF(E17="","",E17)</f>
        <v>Ing. Jana Janíková</v>
      </c>
      <c r="AN89" s="237"/>
      <c r="AO89" s="237"/>
      <c r="AP89" s="237"/>
      <c r="AQ89" s="31"/>
      <c r="AR89" s="34"/>
      <c r="AS89" s="238" t="s">
        <v>56</v>
      </c>
      <c r="AT89" s="239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29"/>
    </row>
    <row r="90" spans="1:91" s="2" customFormat="1" ht="25.7" customHeight="1">
      <c r="A90" s="29"/>
      <c r="B90" s="30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5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36" t="str">
        <f>IF(E20="","",E20)</f>
        <v>ZaKT s.r.o., Ponávka 185/2, 602 00 Brno</v>
      </c>
      <c r="AN90" s="237"/>
      <c r="AO90" s="237"/>
      <c r="AP90" s="237"/>
      <c r="AQ90" s="31"/>
      <c r="AR90" s="34"/>
      <c r="AS90" s="240"/>
      <c r="AT90" s="241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29"/>
    </row>
    <row r="91" spans="1:91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42"/>
      <c r="AT91" s="243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29"/>
    </row>
    <row r="92" spans="1:91" s="2" customFormat="1" ht="29.25" customHeight="1">
      <c r="A92" s="29"/>
      <c r="B92" s="30"/>
      <c r="C92" s="244" t="s">
        <v>57</v>
      </c>
      <c r="D92" s="245"/>
      <c r="E92" s="245"/>
      <c r="F92" s="245"/>
      <c r="G92" s="245"/>
      <c r="H92" s="68"/>
      <c r="I92" s="246" t="s">
        <v>58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7" t="s">
        <v>59</v>
      </c>
      <c r="AH92" s="245"/>
      <c r="AI92" s="245"/>
      <c r="AJ92" s="245"/>
      <c r="AK92" s="245"/>
      <c r="AL92" s="245"/>
      <c r="AM92" s="245"/>
      <c r="AN92" s="246" t="s">
        <v>60</v>
      </c>
      <c r="AO92" s="245"/>
      <c r="AP92" s="248"/>
      <c r="AQ92" s="69" t="s">
        <v>61</v>
      </c>
      <c r="AR92" s="34"/>
      <c r="AS92" s="70" t="s">
        <v>62</v>
      </c>
      <c r="AT92" s="71" t="s">
        <v>63</v>
      </c>
      <c r="AU92" s="71" t="s">
        <v>64</v>
      </c>
      <c r="AV92" s="71" t="s">
        <v>65</v>
      </c>
      <c r="AW92" s="71" t="s">
        <v>66</v>
      </c>
      <c r="AX92" s="71" t="s">
        <v>67</v>
      </c>
      <c r="AY92" s="71" t="s">
        <v>68</v>
      </c>
      <c r="AZ92" s="71" t="s">
        <v>69</v>
      </c>
      <c r="BA92" s="71" t="s">
        <v>70</v>
      </c>
      <c r="BB92" s="71" t="s">
        <v>71</v>
      </c>
      <c r="BC92" s="71" t="s">
        <v>72</v>
      </c>
      <c r="BD92" s="71" t="s">
        <v>73</v>
      </c>
      <c r="BE92" s="71" t="s">
        <v>74</v>
      </c>
      <c r="BF92" s="72" t="s">
        <v>75</v>
      </c>
      <c r="BG92" s="29"/>
    </row>
    <row r="93" spans="1:91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29"/>
    </row>
    <row r="94" spans="1:91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56">
        <f>ROUND(AG95,2)</f>
        <v>0</v>
      </c>
      <c r="AH94" s="256"/>
      <c r="AI94" s="256"/>
      <c r="AJ94" s="256"/>
      <c r="AK94" s="256"/>
      <c r="AL94" s="256"/>
      <c r="AM94" s="256"/>
      <c r="AN94" s="257">
        <f>SUM(AG94,AV94)</f>
        <v>0</v>
      </c>
      <c r="AO94" s="257"/>
      <c r="AP94" s="257"/>
      <c r="AQ94" s="80" t="s">
        <v>1</v>
      </c>
      <c r="AR94" s="81"/>
      <c r="AS94" s="82">
        <f t="shared" ref="AS94:AU95" si="0">ROUND(AS95,2)</f>
        <v>0</v>
      </c>
      <c r="AT94" s="83">
        <f t="shared" si="0"/>
        <v>0</v>
      </c>
      <c r="AU94" s="84">
        <f t="shared" si="0"/>
        <v>0</v>
      </c>
      <c r="AV94" s="84">
        <f>ROUND(SUM(AX94:AY94),2)</f>
        <v>0</v>
      </c>
      <c r="AW94" s="85">
        <f>ROUND(AW95,5)</f>
        <v>194.82928999999999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 t="shared" ref="BB94:BF95" si="1">ROUND(BB95,2)</f>
        <v>0</v>
      </c>
      <c r="BC94" s="84">
        <f t="shared" si="1"/>
        <v>0</v>
      </c>
      <c r="BD94" s="84">
        <f t="shared" si="1"/>
        <v>0</v>
      </c>
      <c r="BE94" s="84">
        <f t="shared" si="1"/>
        <v>0</v>
      </c>
      <c r="BF94" s="86">
        <f t="shared" si="1"/>
        <v>0</v>
      </c>
      <c r="BS94" s="87" t="s">
        <v>77</v>
      </c>
      <c r="BT94" s="87" t="s">
        <v>78</v>
      </c>
      <c r="BU94" s="88" t="s">
        <v>79</v>
      </c>
      <c r="BV94" s="87" t="s">
        <v>80</v>
      </c>
      <c r="BW94" s="87" t="s">
        <v>6</v>
      </c>
      <c r="BX94" s="87" t="s">
        <v>81</v>
      </c>
      <c r="CL94" s="87" t="s">
        <v>1</v>
      </c>
    </row>
    <row r="95" spans="1:91" s="7" customFormat="1" ht="16.5" customHeight="1">
      <c r="B95" s="89"/>
      <c r="C95" s="90"/>
      <c r="D95" s="252" t="s">
        <v>82</v>
      </c>
      <c r="E95" s="252"/>
      <c r="F95" s="252"/>
      <c r="G95" s="252"/>
      <c r="H95" s="252"/>
      <c r="I95" s="91"/>
      <c r="J95" s="252" t="s">
        <v>83</v>
      </c>
      <c r="K95" s="252"/>
      <c r="L95" s="252"/>
      <c r="M95" s="252"/>
      <c r="N95" s="252"/>
      <c r="O95" s="252"/>
      <c r="P95" s="252"/>
      <c r="Q95" s="252"/>
      <c r="R95" s="252"/>
      <c r="S95" s="252"/>
      <c r="T95" s="252"/>
      <c r="U95" s="252"/>
      <c r="V95" s="252"/>
      <c r="W95" s="252"/>
      <c r="X95" s="252"/>
      <c r="Y95" s="252"/>
      <c r="Z95" s="252"/>
      <c r="AA95" s="252"/>
      <c r="AB95" s="252"/>
      <c r="AC95" s="252"/>
      <c r="AD95" s="252"/>
      <c r="AE95" s="252"/>
      <c r="AF95" s="252"/>
      <c r="AG95" s="251">
        <f>ROUND(AG96,2)</f>
        <v>0</v>
      </c>
      <c r="AH95" s="250"/>
      <c r="AI95" s="250"/>
      <c r="AJ95" s="250"/>
      <c r="AK95" s="250"/>
      <c r="AL95" s="250"/>
      <c r="AM95" s="250"/>
      <c r="AN95" s="249">
        <f>SUM(AG95,AV95)</f>
        <v>0</v>
      </c>
      <c r="AO95" s="250"/>
      <c r="AP95" s="250"/>
      <c r="AQ95" s="92" t="s">
        <v>84</v>
      </c>
      <c r="AR95" s="93"/>
      <c r="AS95" s="94">
        <f t="shared" si="0"/>
        <v>0</v>
      </c>
      <c r="AT95" s="95">
        <f t="shared" si="0"/>
        <v>0</v>
      </c>
      <c r="AU95" s="96">
        <f t="shared" si="0"/>
        <v>0</v>
      </c>
      <c r="AV95" s="96">
        <f>ROUND(SUM(AX95:AY95),2)</f>
        <v>0</v>
      </c>
      <c r="AW95" s="97">
        <f>ROUND(AW96,5)</f>
        <v>194.82928999999999</v>
      </c>
      <c r="AX95" s="96">
        <f>ROUND(BB95*L29,2)</f>
        <v>0</v>
      </c>
      <c r="AY95" s="96">
        <f>ROUND(BC95*L30,2)</f>
        <v>0</v>
      </c>
      <c r="AZ95" s="96">
        <f>ROUND(BD95*L29,2)</f>
        <v>0</v>
      </c>
      <c r="BA95" s="96">
        <f>ROUND(BE95*L30,2)</f>
        <v>0</v>
      </c>
      <c r="BB95" s="96">
        <f t="shared" si="1"/>
        <v>0</v>
      </c>
      <c r="BC95" s="96">
        <f t="shared" si="1"/>
        <v>0</v>
      </c>
      <c r="BD95" s="96">
        <f t="shared" si="1"/>
        <v>0</v>
      </c>
      <c r="BE95" s="96">
        <f t="shared" si="1"/>
        <v>0</v>
      </c>
      <c r="BF95" s="98">
        <f t="shared" si="1"/>
        <v>0</v>
      </c>
      <c r="BS95" s="99" t="s">
        <v>77</v>
      </c>
      <c r="BT95" s="99" t="s">
        <v>85</v>
      </c>
      <c r="BU95" s="99" t="s">
        <v>79</v>
      </c>
      <c r="BV95" s="99" t="s">
        <v>80</v>
      </c>
      <c r="BW95" s="99" t="s">
        <v>86</v>
      </c>
      <c r="BX95" s="99" t="s">
        <v>6</v>
      </c>
      <c r="CL95" s="99" t="s">
        <v>1</v>
      </c>
      <c r="CM95" s="99" t="s">
        <v>87</v>
      </c>
    </row>
    <row r="96" spans="1:91" s="4" customFormat="1" ht="16.5" customHeight="1">
      <c r="A96" s="100" t="s">
        <v>88</v>
      </c>
      <c r="B96" s="53"/>
      <c r="C96" s="101"/>
      <c r="D96" s="101"/>
      <c r="E96" s="255" t="s">
        <v>89</v>
      </c>
      <c r="F96" s="255"/>
      <c r="G96" s="255"/>
      <c r="H96" s="255"/>
      <c r="I96" s="255"/>
      <c r="J96" s="101"/>
      <c r="K96" s="255" t="s">
        <v>404</v>
      </c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3">
        <f>'03 - Soupis prací kácení dřevin'!K34</f>
        <v>0</v>
      </c>
      <c r="AH96" s="254"/>
      <c r="AI96" s="254"/>
      <c r="AJ96" s="254"/>
      <c r="AK96" s="254"/>
      <c r="AL96" s="254"/>
      <c r="AM96" s="254"/>
      <c r="AN96" s="253">
        <f>SUM(AG96,AV96)</f>
        <v>0</v>
      </c>
      <c r="AO96" s="254"/>
      <c r="AP96" s="254"/>
      <c r="AQ96" s="102" t="s">
        <v>90</v>
      </c>
      <c r="AR96" s="55"/>
      <c r="AS96" s="103">
        <f>'03 - Soupis prací kácení dřevin'!K32</f>
        <v>0</v>
      </c>
      <c r="AT96" s="104">
        <f>'03 - Soupis prací kácení dřevin'!K33</f>
        <v>0</v>
      </c>
      <c r="AU96" s="104">
        <v>0</v>
      </c>
      <c r="AV96" s="104">
        <f>ROUND(SUM(AX96:AY96),2)</f>
        <v>0</v>
      </c>
      <c r="AW96" s="105">
        <f>'03 - Soupis prací kácení dřevin'!T123</f>
        <v>194.82929400000009</v>
      </c>
      <c r="AX96" s="104">
        <f>'03 - Soupis prací kácení dřevin'!K37</f>
        <v>0</v>
      </c>
      <c r="AY96" s="104">
        <f>'03 - Soupis prací kácení dřevin'!K38</f>
        <v>0</v>
      </c>
      <c r="AZ96" s="104">
        <f>'03 - Soupis prací kácení dřevin'!K39</f>
        <v>0</v>
      </c>
      <c r="BA96" s="104">
        <f>'03 - Soupis prací kácení dřevin'!K40</f>
        <v>0</v>
      </c>
      <c r="BB96" s="104">
        <f>'03 - Soupis prací kácení dřevin'!F37</f>
        <v>0</v>
      </c>
      <c r="BC96" s="104">
        <f>'03 - Soupis prací kácení dřevin'!F38</f>
        <v>0</v>
      </c>
      <c r="BD96" s="104">
        <f>'03 - Soupis prací kácení dřevin'!F39</f>
        <v>0</v>
      </c>
      <c r="BE96" s="104">
        <f>'03 - Soupis prací kácení dřevin'!F40</f>
        <v>0</v>
      </c>
      <c r="BF96" s="106">
        <f>'03 - Soupis prací kácení dřevin'!F41</f>
        <v>0</v>
      </c>
      <c r="BT96" s="107" t="s">
        <v>87</v>
      </c>
      <c r="BV96" s="107" t="s">
        <v>80</v>
      </c>
      <c r="BW96" s="107" t="s">
        <v>91</v>
      </c>
      <c r="BX96" s="107" t="s">
        <v>86</v>
      </c>
      <c r="CL96" s="107" t="s">
        <v>1</v>
      </c>
    </row>
    <row r="97" spans="1:59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</row>
    <row r="98" spans="1:59" s="2" customFormat="1" ht="6.95" customHeight="1">
      <c r="A98" s="29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34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</row>
  </sheetData>
  <mergeCells count="44">
    <mergeCell ref="AR2:BG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03 - Rozpočet kácení dřevi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58"/>
  <sheetViews>
    <sheetView showGridLines="0" tabSelected="1" workbookViewId="0">
      <selection activeCell="E51" sqref="E5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0"/>
    </row>
    <row r="2" spans="1:46" s="1" customFormat="1" ht="36.950000000000003" customHeight="1"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T2" s="15" t="s">
        <v>91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8"/>
      <c r="AT3" s="15" t="s">
        <v>87</v>
      </c>
    </row>
    <row r="4" spans="1:46" s="1" customFormat="1" ht="24.95" customHeight="1">
      <c r="B4" s="18"/>
      <c r="D4" s="110" t="s">
        <v>92</v>
      </c>
      <c r="M4" s="18"/>
      <c r="N4" s="111" t="s">
        <v>11</v>
      </c>
      <c r="AT4" s="15" t="s">
        <v>4</v>
      </c>
    </row>
    <row r="5" spans="1:46" s="1" customFormat="1" ht="6.95" customHeight="1">
      <c r="B5" s="18"/>
      <c r="M5" s="18"/>
    </row>
    <row r="6" spans="1:46" s="1" customFormat="1" ht="12" customHeight="1">
      <c r="B6" s="18"/>
      <c r="D6" s="112" t="s">
        <v>15</v>
      </c>
      <c r="M6" s="18"/>
    </row>
    <row r="7" spans="1:46" s="1" customFormat="1" ht="16.5" customHeight="1">
      <c r="B7" s="18"/>
      <c r="E7" s="259" t="str">
        <f>'Rekapitulace stavby'!K6</f>
        <v>Tréninková hala pro míčové sporty Vodova-DPS</v>
      </c>
      <c r="F7" s="260"/>
      <c r="G7" s="260"/>
      <c r="H7" s="260"/>
      <c r="M7" s="18"/>
    </row>
    <row r="8" spans="1:46" s="1" customFormat="1" ht="12" customHeight="1">
      <c r="B8" s="18"/>
      <c r="D8" s="112" t="s">
        <v>93</v>
      </c>
      <c r="M8" s="18"/>
    </row>
    <row r="9" spans="1:46" s="2" customFormat="1" ht="16.5" customHeight="1">
      <c r="A9" s="29"/>
      <c r="B9" s="34"/>
      <c r="C9" s="29"/>
      <c r="D9" s="29"/>
      <c r="E9" s="259" t="s">
        <v>94</v>
      </c>
      <c r="F9" s="261"/>
      <c r="G9" s="261"/>
      <c r="H9" s="261"/>
      <c r="I9" s="29"/>
      <c r="J9" s="29"/>
      <c r="K9" s="29"/>
      <c r="L9" s="29"/>
      <c r="M9" s="4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4"/>
      <c r="C10" s="29"/>
      <c r="D10" s="112" t="s">
        <v>95</v>
      </c>
      <c r="E10" s="29"/>
      <c r="F10" s="29"/>
      <c r="G10" s="29"/>
      <c r="H10" s="29"/>
      <c r="I10" s="29"/>
      <c r="J10" s="29"/>
      <c r="K10" s="29"/>
      <c r="L10" s="29"/>
      <c r="M10" s="4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4"/>
      <c r="C11" s="29"/>
      <c r="D11" s="29"/>
      <c r="E11" s="262" t="s">
        <v>403</v>
      </c>
      <c r="F11" s="261"/>
      <c r="G11" s="261"/>
      <c r="H11" s="261"/>
      <c r="I11" s="29"/>
      <c r="J11" s="29"/>
      <c r="K11" s="29"/>
      <c r="L11" s="29"/>
      <c r="M11" s="4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4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4"/>
      <c r="C13" s="29"/>
      <c r="D13" s="112" t="s">
        <v>17</v>
      </c>
      <c r="E13" s="29"/>
      <c r="F13" s="107" t="s">
        <v>1</v>
      </c>
      <c r="G13" s="29"/>
      <c r="H13" s="29"/>
      <c r="I13" s="112" t="s">
        <v>18</v>
      </c>
      <c r="J13" s="107" t="s">
        <v>1</v>
      </c>
      <c r="K13" s="29"/>
      <c r="L13" s="29"/>
      <c r="M13" s="4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4"/>
      <c r="C14" s="29"/>
      <c r="D14" s="112" t="s">
        <v>19</v>
      </c>
      <c r="E14" s="29"/>
      <c r="F14" s="107" t="s">
        <v>20</v>
      </c>
      <c r="G14" s="29"/>
      <c r="H14" s="29"/>
      <c r="I14" s="112" t="s">
        <v>21</v>
      </c>
      <c r="J14" s="113" t="str">
        <f>'Rekapitulace stavby'!AN8</f>
        <v>14. 7. 2021</v>
      </c>
      <c r="K14" s="29"/>
      <c r="L14" s="29"/>
      <c r="M14" s="4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4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4"/>
      <c r="C16" s="29"/>
      <c r="D16" s="112" t="s">
        <v>23</v>
      </c>
      <c r="E16" s="29"/>
      <c r="F16" s="29"/>
      <c r="G16" s="29"/>
      <c r="H16" s="29"/>
      <c r="I16" s="112" t="s">
        <v>24</v>
      </c>
      <c r="J16" s="107" t="s">
        <v>1</v>
      </c>
      <c r="K16" s="29"/>
      <c r="L16" s="29"/>
      <c r="M16" s="4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4"/>
      <c r="C17" s="29"/>
      <c r="D17" s="29"/>
      <c r="E17" s="107" t="s">
        <v>25</v>
      </c>
      <c r="F17" s="29"/>
      <c r="G17" s="29"/>
      <c r="H17" s="29"/>
      <c r="I17" s="112" t="s">
        <v>26</v>
      </c>
      <c r="J17" s="107" t="s">
        <v>1</v>
      </c>
      <c r="K17" s="29"/>
      <c r="L17" s="29"/>
      <c r="M17" s="4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4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4"/>
      <c r="C19" s="29"/>
      <c r="D19" s="112" t="s">
        <v>27</v>
      </c>
      <c r="E19" s="29"/>
      <c r="F19" s="29"/>
      <c r="G19" s="29"/>
      <c r="H19" s="29"/>
      <c r="I19" s="112" t="s">
        <v>24</v>
      </c>
      <c r="J19" s="107" t="str">
        <f>'Rekapitulace stavby'!AN13</f>
        <v/>
      </c>
      <c r="K19" s="29"/>
      <c r="L19" s="29"/>
      <c r="M19" s="4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4"/>
      <c r="C20" s="29"/>
      <c r="D20" s="29"/>
      <c r="E20" s="263" t="str">
        <f>'Rekapitulace stavby'!E14</f>
        <v xml:space="preserve"> </v>
      </c>
      <c r="F20" s="263"/>
      <c r="G20" s="263"/>
      <c r="H20" s="263"/>
      <c r="I20" s="112" t="s">
        <v>26</v>
      </c>
      <c r="J20" s="107" t="str">
        <f>'Rekapitulace stavby'!AN14</f>
        <v/>
      </c>
      <c r="K20" s="29"/>
      <c r="L20" s="29"/>
      <c r="M20" s="4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4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4"/>
      <c r="C22" s="29"/>
      <c r="D22" s="112" t="s">
        <v>29</v>
      </c>
      <c r="E22" s="29"/>
      <c r="F22" s="29"/>
      <c r="G22" s="29"/>
      <c r="H22" s="29"/>
      <c r="I22" s="112" t="s">
        <v>24</v>
      </c>
      <c r="J22" s="107" t="s">
        <v>1</v>
      </c>
      <c r="K22" s="29"/>
      <c r="L22" s="29"/>
      <c r="M22" s="4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4"/>
      <c r="C23" s="29"/>
      <c r="D23" s="29"/>
      <c r="E23" s="107" t="s">
        <v>30</v>
      </c>
      <c r="F23" s="29"/>
      <c r="G23" s="29"/>
      <c r="H23" s="29"/>
      <c r="I23" s="112" t="s">
        <v>26</v>
      </c>
      <c r="J23" s="107" t="s">
        <v>1</v>
      </c>
      <c r="K23" s="29"/>
      <c r="L23" s="29"/>
      <c r="M23" s="4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4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4"/>
      <c r="C25" s="29"/>
      <c r="D25" s="112" t="s">
        <v>31</v>
      </c>
      <c r="E25" s="29"/>
      <c r="F25" s="29"/>
      <c r="G25" s="29"/>
      <c r="H25" s="29"/>
      <c r="I25" s="112" t="s">
        <v>24</v>
      </c>
      <c r="J25" s="107" t="s">
        <v>32</v>
      </c>
      <c r="K25" s="29"/>
      <c r="L25" s="29"/>
      <c r="M25" s="4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4"/>
      <c r="C26" s="29"/>
      <c r="D26" s="29"/>
      <c r="E26" s="107" t="s">
        <v>33</v>
      </c>
      <c r="F26" s="29"/>
      <c r="G26" s="29"/>
      <c r="H26" s="29"/>
      <c r="I26" s="112" t="s">
        <v>26</v>
      </c>
      <c r="J26" s="107" t="s">
        <v>34</v>
      </c>
      <c r="K26" s="29"/>
      <c r="L26" s="29"/>
      <c r="M26" s="4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4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46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4"/>
      <c r="C28" s="29"/>
      <c r="D28" s="112" t="s">
        <v>35</v>
      </c>
      <c r="E28" s="29"/>
      <c r="F28" s="29"/>
      <c r="G28" s="29"/>
      <c r="H28" s="29"/>
      <c r="I28" s="29"/>
      <c r="J28" s="29"/>
      <c r="K28" s="29"/>
      <c r="L28" s="29"/>
      <c r="M28" s="4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114"/>
      <c r="B29" s="115"/>
      <c r="C29" s="114"/>
      <c r="D29" s="114"/>
      <c r="E29" s="264" t="s">
        <v>1</v>
      </c>
      <c r="F29" s="264"/>
      <c r="G29" s="264"/>
      <c r="H29" s="264"/>
      <c r="I29" s="114"/>
      <c r="J29" s="114"/>
      <c r="K29" s="114"/>
      <c r="L29" s="114"/>
      <c r="M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29"/>
      <c r="B30" s="34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4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4"/>
      <c r="C31" s="29"/>
      <c r="D31" s="117"/>
      <c r="E31" s="117"/>
      <c r="F31" s="117"/>
      <c r="G31" s="117"/>
      <c r="H31" s="117"/>
      <c r="I31" s="117"/>
      <c r="J31" s="117"/>
      <c r="K31" s="117"/>
      <c r="L31" s="117"/>
      <c r="M31" s="4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2.75">
      <c r="A32" s="29"/>
      <c r="B32" s="34"/>
      <c r="C32" s="29"/>
      <c r="D32" s="29"/>
      <c r="E32" s="112" t="s">
        <v>96</v>
      </c>
      <c r="F32" s="29"/>
      <c r="G32" s="29"/>
      <c r="H32" s="29"/>
      <c r="I32" s="29"/>
      <c r="J32" s="29"/>
      <c r="K32" s="118">
        <f>I98</f>
        <v>0</v>
      </c>
      <c r="L32" s="29"/>
      <c r="M32" s="4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2.75">
      <c r="A33" s="29"/>
      <c r="B33" s="34"/>
      <c r="C33" s="29"/>
      <c r="D33" s="29"/>
      <c r="E33" s="112" t="s">
        <v>97</v>
      </c>
      <c r="F33" s="29"/>
      <c r="G33" s="29"/>
      <c r="H33" s="29"/>
      <c r="I33" s="29"/>
      <c r="J33" s="29"/>
      <c r="K33" s="118">
        <f>J98</f>
        <v>0</v>
      </c>
      <c r="L33" s="29"/>
      <c r="M33" s="4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>
      <c r="A34" s="29"/>
      <c r="B34" s="34"/>
      <c r="C34" s="29"/>
      <c r="D34" s="119" t="s">
        <v>36</v>
      </c>
      <c r="E34" s="29"/>
      <c r="F34" s="29"/>
      <c r="G34" s="29"/>
      <c r="H34" s="29"/>
      <c r="I34" s="29"/>
      <c r="J34" s="29"/>
      <c r="K34" s="120">
        <f>ROUND(K123, 2)</f>
        <v>0</v>
      </c>
      <c r="L34" s="29"/>
      <c r="M34" s="4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6.95" customHeight="1">
      <c r="A35" s="29"/>
      <c r="B35" s="34"/>
      <c r="C35" s="29"/>
      <c r="D35" s="117"/>
      <c r="E35" s="117"/>
      <c r="F35" s="117"/>
      <c r="G35" s="117"/>
      <c r="H35" s="117"/>
      <c r="I35" s="117"/>
      <c r="J35" s="117"/>
      <c r="K35" s="117"/>
      <c r="L35" s="117"/>
      <c r="M35" s="4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4"/>
      <c r="C36" s="29"/>
      <c r="D36" s="29"/>
      <c r="E36" s="29"/>
      <c r="F36" s="121" t="s">
        <v>38</v>
      </c>
      <c r="G36" s="29"/>
      <c r="H36" s="29"/>
      <c r="I36" s="121" t="s">
        <v>37</v>
      </c>
      <c r="J36" s="29"/>
      <c r="K36" s="121" t="s">
        <v>39</v>
      </c>
      <c r="L36" s="29"/>
      <c r="M36" s="4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customHeight="1">
      <c r="A37" s="29"/>
      <c r="B37" s="34"/>
      <c r="C37" s="29"/>
      <c r="D37" s="122" t="s">
        <v>40</v>
      </c>
      <c r="E37" s="112" t="s">
        <v>41</v>
      </c>
      <c r="F37" s="118">
        <f>ROUND((SUM(BE123:BE257)),  2)</f>
        <v>0</v>
      </c>
      <c r="G37" s="29"/>
      <c r="H37" s="29"/>
      <c r="I37" s="123">
        <v>0.21</v>
      </c>
      <c r="J37" s="29"/>
      <c r="K37" s="118">
        <f>ROUND(((SUM(BE123:BE257))*I37),  2)</f>
        <v>0</v>
      </c>
      <c r="L37" s="29"/>
      <c r="M37" s="4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customHeight="1">
      <c r="A38" s="29"/>
      <c r="B38" s="34"/>
      <c r="C38" s="29"/>
      <c r="D38" s="29"/>
      <c r="E38" s="112" t="s">
        <v>42</v>
      </c>
      <c r="F38" s="118">
        <f>ROUND((SUM(BF123:BF257)),  2)</f>
        <v>0</v>
      </c>
      <c r="G38" s="29"/>
      <c r="H38" s="29"/>
      <c r="I38" s="123">
        <v>0.15</v>
      </c>
      <c r="J38" s="29"/>
      <c r="K38" s="118">
        <f>ROUND(((SUM(BF123:BF257))*I38),  2)</f>
        <v>0</v>
      </c>
      <c r="L38" s="29"/>
      <c r="M38" s="4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4"/>
      <c r="C39" s="29"/>
      <c r="D39" s="29"/>
      <c r="E39" s="112" t="s">
        <v>43</v>
      </c>
      <c r="F39" s="118">
        <f>ROUND((SUM(BG123:BG257)),  2)</f>
        <v>0</v>
      </c>
      <c r="G39" s="29"/>
      <c r="H39" s="29"/>
      <c r="I39" s="123">
        <v>0.21</v>
      </c>
      <c r="J39" s="29"/>
      <c r="K39" s="118">
        <f>0</f>
        <v>0</v>
      </c>
      <c r="L39" s="29"/>
      <c r="M39" s="4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4"/>
      <c r="C40" s="29"/>
      <c r="D40" s="29"/>
      <c r="E40" s="112" t="s">
        <v>44</v>
      </c>
      <c r="F40" s="118">
        <f>ROUND((SUM(BH123:BH257)),  2)</f>
        <v>0</v>
      </c>
      <c r="G40" s="29"/>
      <c r="H40" s="29"/>
      <c r="I40" s="123">
        <v>0.15</v>
      </c>
      <c r="J40" s="29"/>
      <c r="K40" s="118">
        <f>0</f>
        <v>0</v>
      </c>
      <c r="L40" s="29"/>
      <c r="M40" s="4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5" hidden="1" customHeight="1">
      <c r="A41" s="29"/>
      <c r="B41" s="34"/>
      <c r="C41" s="29"/>
      <c r="D41" s="29"/>
      <c r="E41" s="112" t="s">
        <v>45</v>
      </c>
      <c r="F41" s="118">
        <f>ROUND((SUM(BI123:BI257)),  2)</f>
        <v>0</v>
      </c>
      <c r="G41" s="29"/>
      <c r="H41" s="29"/>
      <c r="I41" s="123">
        <v>0</v>
      </c>
      <c r="J41" s="29"/>
      <c r="K41" s="118">
        <f>0</f>
        <v>0</v>
      </c>
      <c r="L41" s="29"/>
      <c r="M41" s="46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6.95" customHeight="1">
      <c r="A42" s="29"/>
      <c r="B42" s="3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6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>
      <c r="A43" s="29"/>
      <c r="B43" s="34"/>
      <c r="C43" s="124"/>
      <c r="D43" s="125" t="s">
        <v>46</v>
      </c>
      <c r="E43" s="126"/>
      <c r="F43" s="126"/>
      <c r="G43" s="127" t="s">
        <v>47</v>
      </c>
      <c r="H43" s="128" t="s">
        <v>48</v>
      </c>
      <c r="I43" s="126"/>
      <c r="J43" s="126"/>
      <c r="K43" s="129">
        <f>SUM(K34:K41)</f>
        <v>0</v>
      </c>
      <c r="L43" s="130"/>
      <c r="M43" s="46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5" customHeight="1">
      <c r="A44" s="29"/>
      <c r="B44" s="3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6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5" customHeight="1">
      <c r="B45" s="18"/>
      <c r="M45" s="18"/>
    </row>
    <row r="46" spans="1:31" s="1" customFormat="1" ht="14.45" customHeight="1">
      <c r="B46" s="18"/>
      <c r="M46" s="18"/>
    </row>
    <row r="47" spans="1:31" s="1" customFormat="1" ht="14.45" customHeight="1">
      <c r="B47" s="18"/>
      <c r="M47" s="18"/>
    </row>
    <row r="48" spans="1:31" s="1" customFormat="1" ht="14.45" customHeight="1">
      <c r="B48" s="18"/>
      <c r="M48" s="18"/>
    </row>
    <row r="49" spans="1:31" s="1" customFormat="1" ht="14.45" customHeight="1">
      <c r="B49" s="18"/>
      <c r="M49" s="18"/>
    </row>
    <row r="50" spans="1:31" s="2" customFormat="1" ht="14.45" customHeight="1">
      <c r="B50" s="46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32"/>
      <c r="M50" s="46"/>
    </row>
    <row r="51" spans="1:31" ht="11.25">
      <c r="B51" s="18"/>
      <c r="M51" s="18"/>
    </row>
    <row r="52" spans="1:31" ht="11.25">
      <c r="B52" s="18"/>
      <c r="M52" s="18"/>
    </row>
    <row r="53" spans="1:31" ht="11.25">
      <c r="B53" s="18"/>
      <c r="M53" s="18"/>
    </row>
    <row r="54" spans="1:31" ht="11.25">
      <c r="B54" s="18"/>
      <c r="M54" s="18"/>
    </row>
    <row r="55" spans="1:31" ht="11.25">
      <c r="B55" s="18"/>
      <c r="M55" s="18"/>
    </row>
    <row r="56" spans="1:31" ht="11.25">
      <c r="B56" s="18"/>
      <c r="M56" s="18"/>
    </row>
    <row r="57" spans="1:31" ht="11.25">
      <c r="B57" s="18"/>
      <c r="M57" s="18"/>
    </row>
    <row r="58" spans="1:31" ht="11.25">
      <c r="B58" s="18"/>
      <c r="M58" s="18"/>
    </row>
    <row r="59" spans="1:31" ht="11.25">
      <c r="B59" s="18"/>
      <c r="M59" s="18"/>
    </row>
    <row r="60" spans="1:31" ht="11.25">
      <c r="B60" s="18"/>
      <c r="M60" s="18"/>
    </row>
    <row r="61" spans="1:31" s="2" customFormat="1" ht="12.75">
      <c r="A61" s="29"/>
      <c r="B61" s="34"/>
      <c r="C61" s="29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34"/>
      <c r="M61" s="4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8"/>
      <c r="M62" s="18"/>
    </row>
    <row r="63" spans="1:31" ht="11.25">
      <c r="B63" s="18"/>
      <c r="M63" s="18"/>
    </row>
    <row r="64" spans="1:31" ht="11.25">
      <c r="B64" s="18"/>
      <c r="M64" s="18"/>
    </row>
    <row r="65" spans="1:31" s="2" customFormat="1" ht="12.75">
      <c r="A65" s="29"/>
      <c r="B65" s="34"/>
      <c r="C65" s="29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37"/>
      <c r="M65" s="46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8"/>
      <c r="M66" s="18"/>
    </row>
    <row r="67" spans="1:31" ht="11.25">
      <c r="B67" s="18"/>
      <c r="M67" s="18"/>
    </row>
    <row r="68" spans="1:31" ht="11.25">
      <c r="B68" s="18"/>
      <c r="M68" s="18"/>
    </row>
    <row r="69" spans="1:31" ht="11.25">
      <c r="B69" s="18"/>
      <c r="M69" s="18"/>
    </row>
    <row r="70" spans="1:31" ht="11.25">
      <c r="B70" s="18"/>
      <c r="M70" s="18"/>
    </row>
    <row r="71" spans="1:31" ht="11.25">
      <c r="B71" s="18"/>
      <c r="M71" s="18"/>
    </row>
    <row r="72" spans="1:31" ht="11.25">
      <c r="B72" s="18"/>
      <c r="M72" s="18"/>
    </row>
    <row r="73" spans="1:31" ht="11.25">
      <c r="B73" s="18"/>
      <c r="M73" s="18"/>
    </row>
    <row r="74" spans="1:31" ht="11.25">
      <c r="B74" s="18"/>
      <c r="M74" s="18"/>
    </row>
    <row r="75" spans="1:31" ht="11.25">
      <c r="B75" s="18"/>
      <c r="M75" s="18"/>
    </row>
    <row r="76" spans="1:31" s="2" customFormat="1" ht="12.75">
      <c r="A76" s="29"/>
      <c r="B76" s="34"/>
      <c r="C76" s="29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34"/>
      <c r="M76" s="4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4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4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98</v>
      </c>
      <c r="D82" s="31"/>
      <c r="E82" s="31"/>
      <c r="F82" s="31"/>
      <c r="G82" s="31"/>
      <c r="H82" s="31"/>
      <c r="I82" s="31"/>
      <c r="J82" s="31"/>
      <c r="K82" s="31"/>
      <c r="L82" s="31"/>
      <c r="M82" s="4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15</v>
      </c>
      <c r="D84" s="31"/>
      <c r="E84" s="31"/>
      <c r="F84" s="31"/>
      <c r="G84" s="31"/>
      <c r="H84" s="31"/>
      <c r="I84" s="31"/>
      <c r="J84" s="31"/>
      <c r="K84" s="31"/>
      <c r="L84" s="31"/>
      <c r="M84" s="4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31"/>
      <c r="D85" s="31"/>
      <c r="E85" s="265" t="str">
        <f>E7</f>
        <v>Tréninková hala pro míčové sporty Vodova-DPS</v>
      </c>
      <c r="F85" s="266"/>
      <c r="G85" s="266"/>
      <c r="H85" s="266"/>
      <c r="I85" s="31"/>
      <c r="J85" s="31"/>
      <c r="K85" s="31"/>
      <c r="L85" s="31"/>
      <c r="M85" s="4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6" t="s">
        <v>93</v>
      </c>
      <c r="D86" s="20"/>
      <c r="E86" s="20"/>
      <c r="F86" s="20"/>
      <c r="G86" s="20"/>
      <c r="H86" s="20"/>
      <c r="I86" s="20"/>
      <c r="J86" s="20"/>
      <c r="K86" s="20"/>
      <c r="L86" s="20"/>
      <c r="M86" s="18"/>
    </row>
    <row r="87" spans="1:31" s="2" customFormat="1" ht="16.5" customHeight="1">
      <c r="A87" s="29"/>
      <c r="B87" s="30"/>
      <c r="C87" s="31"/>
      <c r="D87" s="31"/>
      <c r="E87" s="265" t="s">
        <v>94</v>
      </c>
      <c r="F87" s="267"/>
      <c r="G87" s="267"/>
      <c r="H87" s="267"/>
      <c r="I87" s="31"/>
      <c r="J87" s="31"/>
      <c r="K87" s="31"/>
      <c r="L87" s="31"/>
      <c r="M87" s="4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95</v>
      </c>
      <c r="D88" s="31"/>
      <c r="E88" s="31"/>
      <c r="F88" s="31"/>
      <c r="G88" s="31"/>
      <c r="H88" s="31"/>
      <c r="I88" s="31"/>
      <c r="J88" s="31"/>
      <c r="K88" s="31"/>
      <c r="L88" s="31"/>
      <c r="M88" s="4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31"/>
      <c r="D89" s="31"/>
      <c r="E89" s="233" t="str">
        <f>E11</f>
        <v>03 - Soupis prací kácení dřevin</v>
      </c>
      <c r="F89" s="267"/>
      <c r="G89" s="267"/>
      <c r="H89" s="267"/>
      <c r="I89" s="31"/>
      <c r="J89" s="31"/>
      <c r="K89" s="31"/>
      <c r="L89" s="31"/>
      <c r="M89" s="4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6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19</v>
      </c>
      <c r="D91" s="31"/>
      <c r="E91" s="31"/>
      <c r="F91" s="24" t="str">
        <f>F14</f>
        <v>Brno, Královo Pole</v>
      </c>
      <c r="G91" s="31"/>
      <c r="H91" s="31"/>
      <c r="I91" s="26" t="s">
        <v>21</v>
      </c>
      <c r="J91" s="61" t="str">
        <f>IF(J14="","",J14)</f>
        <v>14. 7. 2021</v>
      </c>
      <c r="K91" s="31"/>
      <c r="L91" s="31"/>
      <c r="M91" s="46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46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23</v>
      </c>
      <c r="D93" s="31"/>
      <c r="E93" s="31"/>
      <c r="F93" s="24" t="str">
        <f>E17</f>
        <v>Statutární město Brno, Dominikánské nám.196/1,Brno</v>
      </c>
      <c r="G93" s="31"/>
      <c r="H93" s="31"/>
      <c r="I93" s="26" t="s">
        <v>29</v>
      </c>
      <c r="J93" s="27" t="str">
        <f>E23</f>
        <v>Ing. Jana Janíková</v>
      </c>
      <c r="K93" s="31"/>
      <c r="L93" s="31"/>
      <c r="M93" s="46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25.7" customHeight="1">
      <c r="A94" s="29"/>
      <c r="B94" s="30"/>
      <c r="C94" s="26" t="s">
        <v>27</v>
      </c>
      <c r="D94" s="31"/>
      <c r="E94" s="31"/>
      <c r="F94" s="24" t="str">
        <f>IF(E20="","",E20)</f>
        <v xml:space="preserve"> </v>
      </c>
      <c r="G94" s="31"/>
      <c r="H94" s="31"/>
      <c r="I94" s="26" t="s">
        <v>31</v>
      </c>
      <c r="J94" s="27" t="str">
        <f>E26</f>
        <v>ZaKT s.r.o., Ponávka 185/2, 602 00 Brno</v>
      </c>
      <c r="K94" s="31"/>
      <c r="L94" s="31"/>
      <c r="M94" s="46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6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42" t="s">
        <v>99</v>
      </c>
      <c r="D96" s="143"/>
      <c r="E96" s="143"/>
      <c r="F96" s="143"/>
      <c r="G96" s="143"/>
      <c r="H96" s="143"/>
      <c r="I96" s="144" t="s">
        <v>100</v>
      </c>
      <c r="J96" s="144" t="s">
        <v>101</v>
      </c>
      <c r="K96" s="144" t="s">
        <v>102</v>
      </c>
      <c r="L96" s="143"/>
      <c r="M96" s="46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46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45" t="s">
        <v>103</v>
      </c>
      <c r="D98" s="31"/>
      <c r="E98" s="31"/>
      <c r="F98" s="31"/>
      <c r="G98" s="31"/>
      <c r="H98" s="31"/>
      <c r="I98" s="79">
        <f t="shared" ref="I98:J100" si="0">Q123</f>
        <v>0</v>
      </c>
      <c r="J98" s="79">
        <f t="shared" si="0"/>
        <v>0</v>
      </c>
      <c r="K98" s="79">
        <f>K123</f>
        <v>0</v>
      </c>
      <c r="L98" s="31"/>
      <c r="M98" s="46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5" t="s">
        <v>104</v>
      </c>
    </row>
    <row r="99" spans="1:47" s="9" customFormat="1" ht="24.95" customHeight="1">
      <c r="B99" s="146"/>
      <c r="C99" s="147"/>
      <c r="D99" s="148" t="s">
        <v>105</v>
      </c>
      <c r="E99" s="149"/>
      <c r="F99" s="149"/>
      <c r="G99" s="149"/>
      <c r="H99" s="149"/>
      <c r="I99" s="150">
        <f t="shared" si="0"/>
        <v>0</v>
      </c>
      <c r="J99" s="150">
        <f t="shared" si="0"/>
        <v>0</v>
      </c>
      <c r="K99" s="150">
        <f>K124</f>
        <v>0</v>
      </c>
      <c r="L99" s="147"/>
      <c r="M99" s="151"/>
    </row>
    <row r="100" spans="1:47" s="10" customFormat="1" ht="19.899999999999999" customHeight="1">
      <c r="B100" s="152"/>
      <c r="C100" s="101"/>
      <c r="D100" s="153" t="s">
        <v>106</v>
      </c>
      <c r="E100" s="154"/>
      <c r="F100" s="154"/>
      <c r="G100" s="154"/>
      <c r="H100" s="154"/>
      <c r="I100" s="155">
        <f t="shared" si="0"/>
        <v>0</v>
      </c>
      <c r="J100" s="155">
        <f t="shared" si="0"/>
        <v>0</v>
      </c>
      <c r="K100" s="155">
        <f>K125</f>
        <v>0</v>
      </c>
      <c r="L100" s="101"/>
      <c r="M100" s="156"/>
    </row>
    <row r="101" spans="1:47" s="10" customFormat="1" ht="19.899999999999999" customHeight="1">
      <c r="B101" s="152"/>
      <c r="C101" s="101"/>
      <c r="D101" s="153" t="s">
        <v>107</v>
      </c>
      <c r="E101" s="154"/>
      <c r="F101" s="154"/>
      <c r="G101" s="154"/>
      <c r="H101" s="154"/>
      <c r="I101" s="155">
        <f>Q255</f>
        <v>0</v>
      </c>
      <c r="J101" s="155">
        <f>R255</f>
        <v>0</v>
      </c>
      <c r="K101" s="155">
        <f>K255</f>
        <v>0</v>
      </c>
      <c r="L101" s="101"/>
      <c r="M101" s="156"/>
    </row>
    <row r="102" spans="1:47" s="2" customFormat="1" ht="21.75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46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46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46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108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46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46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15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46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31"/>
      <c r="D111" s="31"/>
      <c r="E111" s="265" t="str">
        <f>E7</f>
        <v>Tréninková hala pro míčové sporty Vodova-DPS</v>
      </c>
      <c r="F111" s="266"/>
      <c r="G111" s="266"/>
      <c r="H111" s="266"/>
      <c r="I111" s="31"/>
      <c r="J111" s="31"/>
      <c r="K111" s="31"/>
      <c r="L111" s="31"/>
      <c r="M111" s="46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19"/>
      <c r="C112" s="26" t="s">
        <v>93</v>
      </c>
      <c r="D112" s="20"/>
      <c r="E112" s="20"/>
      <c r="F112" s="20"/>
      <c r="G112" s="20"/>
      <c r="H112" s="20"/>
      <c r="I112" s="20"/>
      <c r="J112" s="20"/>
      <c r="K112" s="20"/>
      <c r="L112" s="20"/>
      <c r="M112" s="18"/>
    </row>
    <row r="113" spans="1:65" s="2" customFormat="1" ht="16.5" customHeight="1">
      <c r="A113" s="29"/>
      <c r="B113" s="30"/>
      <c r="C113" s="31"/>
      <c r="D113" s="31"/>
      <c r="E113" s="265" t="s">
        <v>94</v>
      </c>
      <c r="F113" s="267"/>
      <c r="G113" s="267"/>
      <c r="H113" s="267"/>
      <c r="I113" s="31"/>
      <c r="J113" s="31"/>
      <c r="K113" s="31"/>
      <c r="L113" s="31"/>
      <c r="M113" s="46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95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46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31"/>
      <c r="D115" s="31"/>
      <c r="E115" s="233" t="str">
        <f>E11</f>
        <v>03 - Soupis prací kácení dřevin</v>
      </c>
      <c r="F115" s="267"/>
      <c r="G115" s="267"/>
      <c r="H115" s="267"/>
      <c r="I115" s="31"/>
      <c r="J115" s="31"/>
      <c r="K115" s="31"/>
      <c r="L115" s="31"/>
      <c r="M115" s="46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46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19</v>
      </c>
      <c r="D117" s="31"/>
      <c r="E117" s="31"/>
      <c r="F117" s="24" t="str">
        <f>F14</f>
        <v>Brno, Královo Pole</v>
      </c>
      <c r="G117" s="31"/>
      <c r="H117" s="31"/>
      <c r="I117" s="26" t="s">
        <v>21</v>
      </c>
      <c r="J117" s="61" t="str">
        <f>IF(J14="","",J14)</f>
        <v>14. 7. 2021</v>
      </c>
      <c r="K117" s="31"/>
      <c r="L117" s="31"/>
      <c r="M117" s="46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46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23</v>
      </c>
      <c r="D119" s="31"/>
      <c r="E119" s="31"/>
      <c r="F119" s="24" t="str">
        <f>E17</f>
        <v>Statutární město Brno, Dominikánské nám.196/1,Brno</v>
      </c>
      <c r="G119" s="31"/>
      <c r="H119" s="31"/>
      <c r="I119" s="26" t="s">
        <v>29</v>
      </c>
      <c r="J119" s="27" t="str">
        <f>E23</f>
        <v>Ing. Jana Janíková</v>
      </c>
      <c r="K119" s="31"/>
      <c r="L119" s="31"/>
      <c r="M119" s="46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25.7" customHeight="1">
      <c r="A120" s="29"/>
      <c r="B120" s="30"/>
      <c r="C120" s="26" t="s">
        <v>27</v>
      </c>
      <c r="D120" s="31"/>
      <c r="E120" s="31"/>
      <c r="F120" s="24" t="str">
        <f>IF(E20="","",E20)</f>
        <v xml:space="preserve"> </v>
      </c>
      <c r="G120" s="31"/>
      <c r="H120" s="31"/>
      <c r="I120" s="26" t="s">
        <v>31</v>
      </c>
      <c r="J120" s="27" t="str">
        <f>E26</f>
        <v>ZaKT s.r.o., Ponávka 185/2, 602 00 Brno</v>
      </c>
      <c r="K120" s="31"/>
      <c r="L120" s="31"/>
      <c r="M120" s="46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46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57"/>
      <c r="B122" s="158"/>
      <c r="C122" s="159" t="s">
        <v>109</v>
      </c>
      <c r="D122" s="160" t="s">
        <v>61</v>
      </c>
      <c r="E122" s="160" t="s">
        <v>57</v>
      </c>
      <c r="F122" s="160" t="s">
        <v>58</v>
      </c>
      <c r="G122" s="160" t="s">
        <v>110</v>
      </c>
      <c r="H122" s="160" t="s">
        <v>111</v>
      </c>
      <c r="I122" s="160" t="s">
        <v>112</v>
      </c>
      <c r="J122" s="160" t="s">
        <v>113</v>
      </c>
      <c r="K122" s="161" t="s">
        <v>102</v>
      </c>
      <c r="L122" s="162" t="s">
        <v>114</v>
      </c>
      <c r="M122" s="163"/>
      <c r="N122" s="70" t="s">
        <v>1</v>
      </c>
      <c r="O122" s="71" t="s">
        <v>40</v>
      </c>
      <c r="P122" s="71" t="s">
        <v>115</v>
      </c>
      <c r="Q122" s="71" t="s">
        <v>116</v>
      </c>
      <c r="R122" s="71" t="s">
        <v>117</v>
      </c>
      <c r="S122" s="71" t="s">
        <v>118</v>
      </c>
      <c r="T122" s="71" t="s">
        <v>119</v>
      </c>
      <c r="U122" s="71" t="s">
        <v>120</v>
      </c>
      <c r="V122" s="71" t="s">
        <v>121</v>
      </c>
      <c r="W122" s="71" t="s">
        <v>122</v>
      </c>
      <c r="X122" s="72" t="s">
        <v>123</v>
      </c>
      <c r="Y122" s="157"/>
      <c r="Z122" s="157"/>
      <c r="AA122" s="157"/>
      <c r="AB122" s="157"/>
      <c r="AC122" s="157"/>
      <c r="AD122" s="157"/>
      <c r="AE122" s="157"/>
    </row>
    <row r="123" spans="1:65" s="2" customFormat="1" ht="22.9" customHeight="1">
      <c r="A123" s="29"/>
      <c r="B123" s="30"/>
      <c r="C123" s="77" t="s">
        <v>124</v>
      </c>
      <c r="D123" s="31"/>
      <c r="E123" s="31"/>
      <c r="F123" s="31"/>
      <c r="G123" s="31"/>
      <c r="H123" s="31"/>
      <c r="I123" s="31"/>
      <c r="J123" s="31"/>
      <c r="K123" s="164">
        <f>BK123</f>
        <v>0</v>
      </c>
      <c r="L123" s="31"/>
      <c r="M123" s="34"/>
      <c r="N123" s="73"/>
      <c r="O123" s="165"/>
      <c r="P123" s="74"/>
      <c r="Q123" s="166">
        <f>Q124</f>
        <v>0</v>
      </c>
      <c r="R123" s="166">
        <f>R124</f>
        <v>0</v>
      </c>
      <c r="S123" s="74"/>
      <c r="T123" s="167">
        <f>T124</f>
        <v>194.82929400000009</v>
      </c>
      <c r="U123" s="74"/>
      <c r="V123" s="167">
        <f>V124</f>
        <v>9.8210000000000006E-2</v>
      </c>
      <c r="W123" s="74"/>
      <c r="X123" s="168">
        <f>X124</f>
        <v>0</v>
      </c>
      <c r="Y123" s="29"/>
      <c r="Z123" s="29"/>
      <c r="AA123" s="29"/>
      <c r="AB123" s="29"/>
      <c r="AC123" s="29"/>
      <c r="AD123" s="29"/>
      <c r="AE123" s="29"/>
      <c r="AT123" s="15" t="s">
        <v>77</v>
      </c>
      <c r="AU123" s="15" t="s">
        <v>104</v>
      </c>
      <c r="BK123" s="169">
        <f>BK124</f>
        <v>0</v>
      </c>
    </row>
    <row r="124" spans="1:65" s="12" customFormat="1" ht="25.9" customHeight="1">
      <c r="B124" s="170"/>
      <c r="C124" s="171"/>
      <c r="D124" s="172" t="s">
        <v>77</v>
      </c>
      <c r="E124" s="173" t="s">
        <v>125</v>
      </c>
      <c r="F124" s="173" t="s">
        <v>126</v>
      </c>
      <c r="G124" s="171"/>
      <c r="H124" s="171"/>
      <c r="I124" s="171"/>
      <c r="J124" s="171"/>
      <c r="K124" s="174">
        <f>BK124</f>
        <v>0</v>
      </c>
      <c r="L124" s="171"/>
      <c r="M124" s="175"/>
      <c r="N124" s="176"/>
      <c r="O124" s="177"/>
      <c r="P124" s="177"/>
      <c r="Q124" s="178">
        <f>Q125+Q255</f>
        <v>0</v>
      </c>
      <c r="R124" s="178">
        <f>R125+R255</f>
        <v>0</v>
      </c>
      <c r="S124" s="177"/>
      <c r="T124" s="179">
        <f>T125+T255</f>
        <v>194.82929400000009</v>
      </c>
      <c r="U124" s="177"/>
      <c r="V124" s="179">
        <f>V125+V255</f>
        <v>9.8210000000000006E-2</v>
      </c>
      <c r="W124" s="177"/>
      <c r="X124" s="180">
        <f>X125+X255</f>
        <v>0</v>
      </c>
      <c r="AR124" s="181" t="s">
        <v>85</v>
      </c>
      <c r="AT124" s="182" t="s">
        <v>77</v>
      </c>
      <c r="AU124" s="182" t="s">
        <v>78</v>
      </c>
      <c r="AY124" s="181" t="s">
        <v>127</v>
      </c>
      <c r="BK124" s="183">
        <f>BK125+BK255</f>
        <v>0</v>
      </c>
    </row>
    <row r="125" spans="1:65" s="12" customFormat="1" ht="22.9" customHeight="1">
      <c r="B125" s="170"/>
      <c r="C125" s="171"/>
      <c r="D125" s="172" t="s">
        <v>77</v>
      </c>
      <c r="E125" s="184" t="s">
        <v>85</v>
      </c>
      <c r="F125" s="184" t="s">
        <v>128</v>
      </c>
      <c r="G125" s="171"/>
      <c r="H125" s="171"/>
      <c r="I125" s="171"/>
      <c r="J125" s="171"/>
      <c r="K125" s="185">
        <f>BK125</f>
        <v>0</v>
      </c>
      <c r="L125" s="171"/>
      <c r="M125" s="175"/>
      <c r="N125" s="176"/>
      <c r="O125" s="177"/>
      <c r="P125" s="177"/>
      <c r="Q125" s="178">
        <f>SUM(Q126:Q254)</f>
        <v>0</v>
      </c>
      <c r="R125" s="178">
        <f>SUM(R126:R254)</f>
        <v>0</v>
      </c>
      <c r="S125" s="177"/>
      <c r="T125" s="179">
        <f>SUM(T126:T254)</f>
        <v>194.6330000000001</v>
      </c>
      <c r="U125" s="177"/>
      <c r="V125" s="179">
        <f>SUM(V126:V254)</f>
        <v>9.8210000000000006E-2</v>
      </c>
      <c r="W125" s="177"/>
      <c r="X125" s="180">
        <f>SUM(X126:X254)</f>
        <v>0</v>
      </c>
      <c r="AR125" s="181" t="s">
        <v>85</v>
      </c>
      <c r="AT125" s="182" t="s">
        <v>77</v>
      </c>
      <c r="AU125" s="182" t="s">
        <v>85</v>
      </c>
      <c r="AY125" s="181" t="s">
        <v>127</v>
      </c>
      <c r="BK125" s="183">
        <f>SUM(BK126:BK254)</f>
        <v>0</v>
      </c>
    </row>
    <row r="126" spans="1:65" s="2" customFormat="1" ht="33" customHeight="1">
      <c r="A126" s="29"/>
      <c r="B126" s="30"/>
      <c r="C126" s="186" t="s">
        <v>85</v>
      </c>
      <c r="D126" s="186" t="s">
        <v>129</v>
      </c>
      <c r="E126" s="187" t="s">
        <v>130</v>
      </c>
      <c r="F126" s="188" t="s">
        <v>131</v>
      </c>
      <c r="G126" s="189" t="s">
        <v>132</v>
      </c>
      <c r="H126" s="190">
        <v>127</v>
      </c>
      <c r="I126" s="191">
        <v>0</v>
      </c>
      <c r="J126" s="191"/>
      <c r="K126" s="191">
        <f>ROUND(P126*H126,2)</f>
        <v>0</v>
      </c>
      <c r="L126" s="192"/>
      <c r="M126" s="34"/>
      <c r="N126" s="193" t="s">
        <v>1</v>
      </c>
      <c r="O126" s="194" t="s">
        <v>41</v>
      </c>
      <c r="P126" s="195">
        <f>I126+J126</f>
        <v>0</v>
      </c>
      <c r="Q126" s="195">
        <f>ROUND(I126*H126,2)</f>
        <v>0</v>
      </c>
      <c r="R126" s="195">
        <f>ROUND(J126*H126,2)</f>
        <v>0</v>
      </c>
      <c r="S126" s="196">
        <v>0.33900000000000002</v>
      </c>
      <c r="T126" s="196">
        <f>S126*H126</f>
        <v>43.053000000000004</v>
      </c>
      <c r="U126" s="196">
        <v>0</v>
      </c>
      <c r="V126" s="196">
        <f>U126*H126</f>
        <v>0</v>
      </c>
      <c r="W126" s="196">
        <v>0</v>
      </c>
      <c r="X126" s="197">
        <f>W126*H126</f>
        <v>0</v>
      </c>
      <c r="Y126" s="29"/>
      <c r="Z126" s="29"/>
      <c r="AA126" s="29"/>
      <c r="AB126" s="29"/>
      <c r="AC126" s="29"/>
      <c r="AD126" s="29"/>
      <c r="AE126" s="29"/>
      <c r="AR126" s="198" t="s">
        <v>133</v>
      </c>
      <c r="AT126" s="198" t="s">
        <v>129</v>
      </c>
      <c r="AU126" s="198" t="s">
        <v>87</v>
      </c>
      <c r="AY126" s="15" t="s">
        <v>127</v>
      </c>
      <c r="BE126" s="199">
        <f>IF(O126="základní",K126,0)</f>
        <v>0</v>
      </c>
      <c r="BF126" s="199">
        <f>IF(O126="snížená",K126,0)</f>
        <v>0</v>
      </c>
      <c r="BG126" s="199">
        <f>IF(O126="zákl. přenesená",K126,0)</f>
        <v>0</v>
      </c>
      <c r="BH126" s="199">
        <f>IF(O126="sníž. přenesená",K126,0)</f>
        <v>0</v>
      </c>
      <c r="BI126" s="199">
        <f>IF(O126="nulová",K126,0)</f>
        <v>0</v>
      </c>
      <c r="BJ126" s="15" t="s">
        <v>85</v>
      </c>
      <c r="BK126" s="199">
        <f>ROUND(P126*H126,2)</f>
        <v>0</v>
      </c>
      <c r="BL126" s="15" t="s">
        <v>133</v>
      </c>
      <c r="BM126" s="198" t="s">
        <v>134</v>
      </c>
    </row>
    <row r="127" spans="1:65" s="2" customFormat="1" ht="29.25">
      <c r="A127" s="29"/>
      <c r="B127" s="30"/>
      <c r="C127" s="31"/>
      <c r="D127" s="200" t="s">
        <v>135</v>
      </c>
      <c r="E127" s="31"/>
      <c r="F127" s="201" t="s">
        <v>136</v>
      </c>
      <c r="G127" s="31"/>
      <c r="H127" s="31"/>
      <c r="I127" s="31"/>
      <c r="J127" s="31"/>
      <c r="K127" s="31"/>
      <c r="L127" s="31"/>
      <c r="M127" s="34"/>
      <c r="N127" s="202"/>
      <c r="O127" s="203"/>
      <c r="P127" s="66"/>
      <c r="Q127" s="66"/>
      <c r="R127" s="66"/>
      <c r="S127" s="66"/>
      <c r="T127" s="66"/>
      <c r="U127" s="66"/>
      <c r="V127" s="66"/>
      <c r="W127" s="66"/>
      <c r="X127" s="67"/>
      <c r="Y127" s="29"/>
      <c r="Z127" s="29"/>
      <c r="AA127" s="29"/>
      <c r="AB127" s="29"/>
      <c r="AC127" s="29"/>
      <c r="AD127" s="29"/>
      <c r="AE127" s="29"/>
      <c r="AT127" s="15" t="s">
        <v>135</v>
      </c>
      <c r="AU127" s="15" t="s">
        <v>87</v>
      </c>
    </row>
    <row r="128" spans="1:65" s="2" customFormat="1" ht="19.5">
      <c r="A128" s="29"/>
      <c r="B128" s="30"/>
      <c r="C128" s="31"/>
      <c r="D128" s="200" t="s">
        <v>137</v>
      </c>
      <c r="E128" s="31"/>
      <c r="F128" s="204" t="s">
        <v>138</v>
      </c>
      <c r="G128" s="31"/>
      <c r="H128" s="31"/>
      <c r="I128" s="31"/>
      <c r="J128" s="31"/>
      <c r="K128" s="31"/>
      <c r="L128" s="31"/>
      <c r="M128" s="34"/>
      <c r="N128" s="202"/>
      <c r="O128" s="203"/>
      <c r="P128" s="66"/>
      <c r="Q128" s="66"/>
      <c r="R128" s="66"/>
      <c r="S128" s="66"/>
      <c r="T128" s="66"/>
      <c r="U128" s="66"/>
      <c r="V128" s="66"/>
      <c r="W128" s="66"/>
      <c r="X128" s="67"/>
      <c r="Y128" s="29"/>
      <c r="Z128" s="29"/>
      <c r="AA128" s="29"/>
      <c r="AB128" s="29"/>
      <c r="AC128" s="29"/>
      <c r="AD128" s="29"/>
      <c r="AE128" s="29"/>
      <c r="AT128" s="15" t="s">
        <v>137</v>
      </c>
      <c r="AU128" s="15" t="s">
        <v>87</v>
      </c>
    </row>
    <row r="129" spans="1:65" s="13" customFormat="1" ht="11.25">
      <c r="B129" s="205"/>
      <c r="C129" s="206"/>
      <c r="D129" s="200" t="s">
        <v>139</v>
      </c>
      <c r="E129" s="207" t="s">
        <v>1</v>
      </c>
      <c r="F129" s="208" t="s">
        <v>140</v>
      </c>
      <c r="G129" s="206"/>
      <c r="H129" s="209">
        <v>127</v>
      </c>
      <c r="I129" s="206"/>
      <c r="J129" s="206"/>
      <c r="K129" s="206"/>
      <c r="L129" s="206"/>
      <c r="M129" s="210"/>
      <c r="N129" s="211"/>
      <c r="O129" s="212"/>
      <c r="P129" s="212"/>
      <c r="Q129" s="212"/>
      <c r="R129" s="212"/>
      <c r="S129" s="212"/>
      <c r="T129" s="212"/>
      <c r="U129" s="212"/>
      <c r="V129" s="212"/>
      <c r="W129" s="212"/>
      <c r="X129" s="213"/>
      <c r="AT129" s="214" t="s">
        <v>139</v>
      </c>
      <c r="AU129" s="214" t="s">
        <v>87</v>
      </c>
      <c r="AV129" s="13" t="s">
        <v>87</v>
      </c>
      <c r="AW129" s="13" t="s">
        <v>5</v>
      </c>
      <c r="AX129" s="13" t="s">
        <v>85</v>
      </c>
      <c r="AY129" s="214" t="s">
        <v>127</v>
      </c>
    </row>
    <row r="130" spans="1:65" s="2" customFormat="1" ht="21.75" customHeight="1">
      <c r="A130" s="29"/>
      <c r="B130" s="30"/>
      <c r="C130" s="186" t="s">
        <v>87</v>
      </c>
      <c r="D130" s="186" t="s">
        <v>129</v>
      </c>
      <c r="E130" s="187" t="s">
        <v>141</v>
      </c>
      <c r="F130" s="188" t="s">
        <v>142</v>
      </c>
      <c r="G130" s="189" t="s">
        <v>132</v>
      </c>
      <c r="H130" s="190">
        <v>32</v>
      </c>
      <c r="I130" s="191">
        <v>0</v>
      </c>
      <c r="J130" s="191"/>
      <c r="K130" s="191">
        <f>ROUND(P130*H130,2)</f>
        <v>0</v>
      </c>
      <c r="L130" s="192"/>
      <c r="M130" s="34"/>
      <c r="N130" s="193" t="s">
        <v>1</v>
      </c>
      <c r="O130" s="194" t="s">
        <v>41</v>
      </c>
      <c r="P130" s="195">
        <f>I130+J130</f>
        <v>0</v>
      </c>
      <c r="Q130" s="195">
        <f>ROUND(I130*H130,2)</f>
        <v>0</v>
      </c>
      <c r="R130" s="195">
        <f>ROUND(J130*H130,2)</f>
        <v>0</v>
      </c>
      <c r="S130" s="196">
        <v>0.66</v>
      </c>
      <c r="T130" s="196">
        <f>S130*H130</f>
        <v>21.12</v>
      </c>
      <c r="U130" s="196">
        <v>0</v>
      </c>
      <c r="V130" s="196">
        <f>U130*H130</f>
        <v>0</v>
      </c>
      <c r="W130" s="196">
        <v>0</v>
      </c>
      <c r="X130" s="197">
        <f>W130*H130</f>
        <v>0</v>
      </c>
      <c r="Y130" s="29"/>
      <c r="Z130" s="29"/>
      <c r="AA130" s="29"/>
      <c r="AB130" s="29"/>
      <c r="AC130" s="29"/>
      <c r="AD130" s="29"/>
      <c r="AE130" s="29"/>
      <c r="AR130" s="198" t="s">
        <v>133</v>
      </c>
      <c r="AT130" s="198" t="s">
        <v>129</v>
      </c>
      <c r="AU130" s="198" t="s">
        <v>87</v>
      </c>
      <c r="AY130" s="15" t="s">
        <v>127</v>
      </c>
      <c r="BE130" s="199">
        <f>IF(O130="základní",K130,0)</f>
        <v>0</v>
      </c>
      <c r="BF130" s="199">
        <f>IF(O130="snížená",K130,0)</f>
        <v>0</v>
      </c>
      <c r="BG130" s="199">
        <f>IF(O130="zákl. přenesená",K130,0)</f>
        <v>0</v>
      </c>
      <c r="BH130" s="199">
        <f>IF(O130="sníž. přenesená",K130,0)</f>
        <v>0</v>
      </c>
      <c r="BI130" s="199">
        <f>IF(O130="nulová",K130,0)</f>
        <v>0</v>
      </c>
      <c r="BJ130" s="15" t="s">
        <v>85</v>
      </c>
      <c r="BK130" s="199">
        <f>ROUND(P130*H130,2)</f>
        <v>0</v>
      </c>
      <c r="BL130" s="15" t="s">
        <v>133</v>
      </c>
      <c r="BM130" s="198" t="s">
        <v>143</v>
      </c>
    </row>
    <row r="131" spans="1:65" s="2" customFormat="1" ht="19.5">
      <c r="A131" s="29"/>
      <c r="B131" s="30"/>
      <c r="C131" s="31"/>
      <c r="D131" s="200" t="s">
        <v>135</v>
      </c>
      <c r="E131" s="31"/>
      <c r="F131" s="201" t="s">
        <v>144</v>
      </c>
      <c r="G131" s="31"/>
      <c r="H131" s="31"/>
      <c r="I131" s="31"/>
      <c r="J131" s="31"/>
      <c r="K131" s="31"/>
      <c r="L131" s="31"/>
      <c r="M131" s="34"/>
      <c r="N131" s="202"/>
      <c r="O131" s="203"/>
      <c r="P131" s="66"/>
      <c r="Q131" s="66"/>
      <c r="R131" s="66"/>
      <c r="S131" s="66"/>
      <c r="T131" s="66"/>
      <c r="U131" s="66"/>
      <c r="V131" s="66"/>
      <c r="W131" s="66"/>
      <c r="X131" s="67"/>
      <c r="Y131" s="29"/>
      <c r="Z131" s="29"/>
      <c r="AA131" s="29"/>
      <c r="AB131" s="29"/>
      <c r="AC131" s="29"/>
      <c r="AD131" s="29"/>
      <c r="AE131" s="29"/>
      <c r="AT131" s="15" t="s">
        <v>135</v>
      </c>
      <c r="AU131" s="15" t="s">
        <v>87</v>
      </c>
    </row>
    <row r="132" spans="1:65" s="2" customFormat="1" ht="19.5">
      <c r="A132" s="29"/>
      <c r="B132" s="30"/>
      <c r="C132" s="31"/>
      <c r="D132" s="200" t="s">
        <v>137</v>
      </c>
      <c r="E132" s="31"/>
      <c r="F132" s="204" t="s">
        <v>145</v>
      </c>
      <c r="G132" s="31"/>
      <c r="H132" s="31"/>
      <c r="I132" s="31"/>
      <c r="J132" s="31"/>
      <c r="K132" s="31"/>
      <c r="L132" s="31"/>
      <c r="M132" s="34"/>
      <c r="N132" s="202"/>
      <c r="O132" s="203"/>
      <c r="P132" s="66"/>
      <c r="Q132" s="66"/>
      <c r="R132" s="66"/>
      <c r="S132" s="66"/>
      <c r="T132" s="66"/>
      <c r="U132" s="66"/>
      <c r="V132" s="66"/>
      <c r="W132" s="66"/>
      <c r="X132" s="67"/>
      <c r="Y132" s="29"/>
      <c r="Z132" s="29"/>
      <c r="AA132" s="29"/>
      <c r="AB132" s="29"/>
      <c r="AC132" s="29"/>
      <c r="AD132" s="29"/>
      <c r="AE132" s="29"/>
      <c r="AT132" s="15" t="s">
        <v>137</v>
      </c>
      <c r="AU132" s="15" t="s">
        <v>87</v>
      </c>
    </row>
    <row r="133" spans="1:65" s="2" customFormat="1" ht="21.75" customHeight="1">
      <c r="A133" s="29"/>
      <c r="B133" s="30"/>
      <c r="C133" s="186" t="s">
        <v>146</v>
      </c>
      <c r="D133" s="186" t="s">
        <v>129</v>
      </c>
      <c r="E133" s="187" t="s">
        <v>147</v>
      </c>
      <c r="F133" s="188" t="s">
        <v>148</v>
      </c>
      <c r="G133" s="189" t="s">
        <v>132</v>
      </c>
      <c r="H133" s="190">
        <v>159</v>
      </c>
      <c r="I133" s="191">
        <v>0</v>
      </c>
      <c r="J133" s="191"/>
      <c r="K133" s="191">
        <f>ROUND(P133*H133,2)</f>
        <v>0</v>
      </c>
      <c r="L133" s="192"/>
      <c r="M133" s="34"/>
      <c r="N133" s="193" t="s">
        <v>1</v>
      </c>
      <c r="O133" s="194" t="s">
        <v>41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196">
        <v>5.0999999999999997E-2</v>
      </c>
      <c r="T133" s="196">
        <f>S133*H133</f>
        <v>8.109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29"/>
      <c r="Z133" s="29"/>
      <c r="AA133" s="29"/>
      <c r="AB133" s="29"/>
      <c r="AC133" s="29"/>
      <c r="AD133" s="29"/>
      <c r="AE133" s="29"/>
      <c r="AR133" s="198" t="s">
        <v>133</v>
      </c>
      <c r="AT133" s="198" t="s">
        <v>129</v>
      </c>
      <c r="AU133" s="198" t="s">
        <v>87</v>
      </c>
      <c r="AY133" s="15" t="s">
        <v>127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5" t="s">
        <v>85</v>
      </c>
      <c r="BK133" s="199">
        <f>ROUND(P133*H133,2)</f>
        <v>0</v>
      </c>
      <c r="BL133" s="15" t="s">
        <v>133</v>
      </c>
      <c r="BM133" s="198" t="s">
        <v>149</v>
      </c>
    </row>
    <row r="134" spans="1:65" s="2" customFormat="1" ht="19.5">
      <c r="A134" s="29"/>
      <c r="B134" s="30"/>
      <c r="C134" s="31"/>
      <c r="D134" s="200" t="s">
        <v>135</v>
      </c>
      <c r="E134" s="31"/>
      <c r="F134" s="201" t="s">
        <v>150</v>
      </c>
      <c r="G134" s="31"/>
      <c r="H134" s="31"/>
      <c r="I134" s="31"/>
      <c r="J134" s="31"/>
      <c r="K134" s="31"/>
      <c r="L134" s="31"/>
      <c r="M134" s="34"/>
      <c r="N134" s="202"/>
      <c r="O134" s="203"/>
      <c r="P134" s="66"/>
      <c r="Q134" s="66"/>
      <c r="R134" s="66"/>
      <c r="S134" s="66"/>
      <c r="T134" s="66"/>
      <c r="U134" s="66"/>
      <c r="V134" s="66"/>
      <c r="W134" s="66"/>
      <c r="X134" s="67"/>
      <c r="Y134" s="29"/>
      <c r="Z134" s="29"/>
      <c r="AA134" s="29"/>
      <c r="AB134" s="29"/>
      <c r="AC134" s="29"/>
      <c r="AD134" s="29"/>
      <c r="AE134" s="29"/>
      <c r="AT134" s="15" t="s">
        <v>135</v>
      </c>
      <c r="AU134" s="15" t="s">
        <v>87</v>
      </c>
    </row>
    <row r="135" spans="1:65" s="13" customFormat="1" ht="11.25">
      <c r="B135" s="205"/>
      <c r="C135" s="206"/>
      <c r="D135" s="200" t="s">
        <v>139</v>
      </c>
      <c r="E135" s="207" t="s">
        <v>1</v>
      </c>
      <c r="F135" s="208" t="s">
        <v>151</v>
      </c>
      <c r="G135" s="206"/>
      <c r="H135" s="209">
        <v>159</v>
      </c>
      <c r="I135" s="206"/>
      <c r="J135" s="206"/>
      <c r="K135" s="206"/>
      <c r="L135" s="206"/>
      <c r="M135" s="210"/>
      <c r="N135" s="211"/>
      <c r="O135" s="212"/>
      <c r="P135" s="212"/>
      <c r="Q135" s="212"/>
      <c r="R135" s="212"/>
      <c r="S135" s="212"/>
      <c r="T135" s="212"/>
      <c r="U135" s="212"/>
      <c r="V135" s="212"/>
      <c r="W135" s="212"/>
      <c r="X135" s="213"/>
      <c r="AT135" s="214" t="s">
        <v>139</v>
      </c>
      <c r="AU135" s="214" t="s">
        <v>87</v>
      </c>
      <c r="AV135" s="13" t="s">
        <v>87</v>
      </c>
      <c r="AW135" s="13" t="s">
        <v>5</v>
      </c>
      <c r="AX135" s="13" t="s">
        <v>85</v>
      </c>
      <c r="AY135" s="214" t="s">
        <v>127</v>
      </c>
    </row>
    <row r="136" spans="1:65" s="2" customFormat="1" ht="21.75" customHeight="1">
      <c r="A136" s="29"/>
      <c r="B136" s="30"/>
      <c r="C136" s="186" t="s">
        <v>133</v>
      </c>
      <c r="D136" s="186" t="s">
        <v>129</v>
      </c>
      <c r="E136" s="187" t="s">
        <v>152</v>
      </c>
      <c r="F136" s="188" t="s">
        <v>153</v>
      </c>
      <c r="G136" s="189" t="s">
        <v>154</v>
      </c>
      <c r="H136" s="190">
        <v>1</v>
      </c>
      <c r="I136" s="191">
        <v>0</v>
      </c>
      <c r="J136" s="191"/>
      <c r="K136" s="191">
        <f>ROUND(P136*H136,2)</f>
        <v>0</v>
      </c>
      <c r="L136" s="192"/>
      <c r="M136" s="34"/>
      <c r="N136" s="193" t="s">
        <v>1</v>
      </c>
      <c r="O136" s="194" t="s">
        <v>41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196">
        <v>0.49</v>
      </c>
      <c r="T136" s="196">
        <f>S136*H136</f>
        <v>0.49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29"/>
      <c r="Z136" s="29"/>
      <c r="AA136" s="29"/>
      <c r="AB136" s="29"/>
      <c r="AC136" s="29"/>
      <c r="AD136" s="29"/>
      <c r="AE136" s="29"/>
      <c r="AR136" s="198" t="s">
        <v>133</v>
      </c>
      <c r="AT136" s="198" t="s">
        <v>129</v>
      </c>
      <c r="AU136" s="198" t="s">
        <v>87</v>
      </c>
      <c r="AY136" s="15" t="s">
        <v>127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5" t="s">
        <v>85</v>
      </c>
      <c r="BK136" s="199">
        <f>ROUND(P136*H136,2)</f>
        <v>0</v>
      </c>
      <c r="BL136" s="15" t="s">
        <v>133</v>
      </c>
      <c r="BM136" s="198" t="s">
        <v>155</v>
      </c>
    </row>
    <row r="137" spans="1:65" s="2" customFormat="1" ht="19.5">
      <c r="A137" s="29"/>
      <c r="B137" s="30"/>
      <c r="C137" s="31"/>
      <c r="D137" s="200" t="s">
        <v>135</v>
      </c>
      <c r="E137" s="31"/>
      <c r="F137" s="201" t="s">
        <v>156</v>
      </c>
      <c r="G137" s="31"/>
      <c r="H137" s="31"/>
      <c r="I137" s="31"/>
      <c r="J137" s="31"/>
      <c r="K137" s="31"/>
      <c r="L137" s="31"/>
      <c r="M137" s="34"/>
      <c r="N137" s="202"/>
      <c r="O137" s="203"/>
      <c r="P137" s="66"/>
      <c r="Q137" s="66"/>
      <c r="R137" s="66"/>
      <c r="S137" s="66"/>
      <c r="T137" s="66"/>
      <c r="U137" s="66"/>
      <c r="V137" s="66"/>
      <c r="W137" s="66"/>
      <c r="X137" s="67"/>
      <c r="Y137" s="29"/>
      <c r="Z137" s="29"/>
      <c r="AA137" s="29"/>
      <c r="AB137" s="29"/>
      <c r="AC137" s="29"/>
      <c r="AD137" s="29"/>
      <c r="AE137" s="29"/>
      <c r="AT137" s="15" t="s">
        <v>135</v>
      </c>
      <c r="AU137" s="15" t="s">
        <v>87</v>
      </c>
    </row>
    <row r="138" spans="1:65" s="2" customFormat="1" ht="19.5">
      <c r="A138" s="29"/>
      <c r="B138" s="30"/>
      <c r="C138" s="31"/>
      <c r="D138" s="200" t="s">
        <v>137</v>
      </c>
      <c r="E138" s="31"/>
      <c r="F138" s="204" t="s">
        <v>157</v>
      </c>
      <c r="G138" s="31"/>
      <c r="H138" s="31"/>
      <c r="I138" s="31"/>
      <c r="J138" s="31"/>
      <c r="K138" s="31"/>
      <c r="L138" s="31"/>
      <c r="M138" s="34"/>
      <c r="N138" s="202"/>
      <c r="O138" s="203"/>
      <c r="P138" s="66"/>
      <c r="Q138" s="66"/>
      <c r="R138" s="66"/>
      <c r="S138" s="66"/>
      <c r="T138" s="66"/>
      <c r="U138" s="66"/>
      <c r="V138" s="66"/>
      <c r="W138" s="66"/>
      <c r="X138" s="67"/>
      <c r="Y138" s="29"/>
      <c r="Z138" s="29"/>
      <c r="AA138" s="29"/>
      <c r="AB138" s="29"/>
      <c r="AC138" s="29"/>
      <c r="AD138" s="29"/>
      <c r="AE138" s="29"/>
      <c r="AT138" s="15" t="s">
        <v>137</v>
      </c>
      <c r="AU138" s="15" t="s">
        <v>87</v>
      </c>
    </row>
    <row r="139" spans="1:65" s="2" customFormat="1" ht="21.75" customHeight="1">
      <c r="A139" s="29"/>
      <c r="B139" s="30"/>
      <c r="C139" s="186" t="s">
        <v>158</v>
      </c>
      <c r="D139" s="186" t="s">
        <v>129</v>
      </c>
      <c r="E139" s="187" t="s">
        <v>159</v>
      </c>
      <c r="F139" s="188" t="s">
        <v>160</v>
      </c>
      <c r="G139" s="189" t="s">
        <v>154</v>
      </c>
      <c r="H139" s="190">
        <v>9</v>
      </c>
      <c r="I139" s="191">
        <v>0</v>
      </c>
      <c r="J139" s="191"/>
      <c r="K139" s="191">
        <f>ROUND(P139*H139,2)</f>
        <v>0</v>
      </c>
      <c r="L139" s="192"/>
      <c r="M139" s="34"/>
      <c r="N139" s="193" t="s">
        <v>1</v>
      </c>
      <c r="O139" s="194" t="s">
        <v>41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196">
        <v>0.88</v>
      </c>
      <c r="T139" s="196">
        <f>S139*H139</f>
        <v>7.92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29"/>
      <c r="Z139" s="29"/>
      <c r="AA139" s="29"/>
      <c r="AB139" s="29"/>
      <c r="AC139" s="29"/>
      <c r="AD139" s="29"/>
      <c r="AE139" s="29"/>
      <c r="AR139" s="198" t="s">
        <v>133</v>
      </c>
      <c r="AT139" s="198" t="s">
        <v>129</v>
      </c>
      <c r="AU139" s="198" t="s">
        <v>87</v>
      </c>
      <c r="AY139" s="15" t="s">
        <v>127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5" t="s">
        <v>85</v>
      </c>
      <c r="BK139" s="199">
        <f>ROUND(P139*H139,2)</f>
        <v>0</v>
      </c>
      <c r="BL139" s="15" t="s">
        <v>133</v>
      </c>
      <c r="BM139" s="198" t="s">
        <v>161</v>
      </c>
    </row>
    <row r="140" spans="1:65" s="2" customFormat="1" ht="19.5">
      <c r="A140" s="29"/>
      <c r="B140" s="30"/>
      <c r="C140" s="31"/>
      <c r="D140" s="200" t="s">
        <v>135</v>
      </c>
      <c r="E140" s="31"/>
      <c r="F140" s="201" t="s">
        <v>162</v>
      </c>
      <c r="G140" s="31"/>
      <c r="H140" s="31"/>
      <c r="I140" s="31"/>
      <c r="J140" s="31"/>
      <c r="K140" s="31"/>
      <c r="L140" s="31"/>
      <c r="M140" s="34"/>
      <c r="N140" s="202"/>
      <c r="O140" s="203"/>
      <c r="P140" s="66"/>
      <c r="Q140" s="66"/>
      <c r="R140" s="66"/>
      <c r="S140" s="66"/>
      <c r="T140" s="66"/>
      <c r="U140" s="66"/>
      <c r="V140" s="66"/>
      <c r="W140" s="66"/>
      <c r="X140" s="67"/>
      <c r="Y140" s="29"/>
      <c r="Z140" s="29"/>
      <c r="AA140" s="29"/>
      <c r="AB140" s="29"/>
      <c r="AC140" s="29"/>
      <c r="AD140" s="29"/>
      <c r="AE140" s="29"/>
      <c r="AT140" s="15" t="s">
        <v>135</v>
      </c>
      <c r="AU140" s="15" t="s">
        <v>87</v>
      </c>
    </row>
    <row r="141" spans="1:65" s="2" customFormat="1" ht="29.25">
      <c r="A141" s="29"/>
      <c r="B141" s="30"/>
      <c r="C141" s="31"/>
      <c r="D141" s="200" t="s">
        <v>137</v>
      </c>
      <c r="E141" s="31"/>
      <c r="F141" s="204" t="s">
        <v>163</v>
      </c>
      <c r="G141" s="31"/>
      <c r="H141" s="31"/>
      <c r="I141" s="31"/>
      <c r="J141" s="31"/>
      <c r="K141" s="31"/>
      <c r="L141" s="31"/>
      <c r="M141" s="34"/>
      <c r="N141" s="202"/>
      <c r="O141" s="203"/>
      <c r="P141" s="66"/>
      <c r="Q141" s="66"/>
      <c r="R141" s="66"/>
      <c r="S141" s="66"/>
      <c r="T141" s="66"/>
      <c r="U141" s="66"/>
      <c r="V141" s="66"/>
      <c r="W141" s="66"/>
      <c r="X141" s="67"/>
      <c r="Y141" s="29"/>
      <c r="Z141" s="29"/>
      <c r="AA141" s="29"/>
      <c r="AB141" s="29"/>
      <c r="AC141" s="29"/>
      <c r="AD141" s="29"/>
      <c r="AE141" s="29"/>
      <c r="AT141" s="15" t="s">
        <v>137</v>
      </c>
      <c r="AU141" s="15" t="s">
        <v>87</v>
      </c>
    </row>
    <row r="142" spans="1:65" s="2" customFormat="1" ht="21.75" customHeight="1">
      <c r="A142" s="29"/>
      <c r="B142" s="30"/>
      <c r="C142" s="186" t="s">
        <v>164</v>
      </c>
      <c r="D142" s="186" t="s">
        <v>129</v>
      </c>
      <c r="E142" s="187" t="s">
        <v>165</v>
      </c>
      <c r="F142" s="188" t="s">
        <v>166</v>
      </c>
      <c r="G142" s="189" t="s">
        <v>154</v>
      </c>
      <c r="H142" s="190">
        <v>5</v>
      </c>
      <c r="I142" s="191">
        <v>0</v>
      </c>
      <c r="J142" s="191"/>
      <c r="K142" s="191">
        <f>ROUND(P142*H142,2)</f>
        <v>0</v>
      </c>
      <c r="L142" s="192"/>
      <c r="M142" s="34"/>
      <c r="N142" s="193" t="s">
        <v>1</v>
      </c>
      <c r="O142" s="194" t="s">
        <v>41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196">
        <v>1.42</v>
      </c>
      <c r="T142" s="196">
        <f>S142*H142</f>
        <v>7.1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29"/>
      <c r="Z142" s="29"/>
      <c r="AA142" s="29"/>
      <c r="AB142" s="29"/>
      <c r="AC142" s="29"/>
      <c r="AD142" s="29"/>
      <c r="AE142" s="29"/>
      <c r="AR142" s="198" t="s">
        <v>133</v>
      </c>
      <c r="AT142" s="198" t="s">
        <v>129</v>
      </c>
      <c r="AU142" s="198" t="s">
        <v>87</v>
      </c>
      <c r="AY142" s="15" t="s">
        <v>127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5" t="s">
        <v>85</v>
      </c>
      <c r="BK142" s="199">
        <f>ROUND(P142*H142,2)</f>
        <v>0</v>
      </c>
      <c r="BL142" s="15" t="s">
        <v>133</v>
      </c>
      <c r="BM142" s="198" t="s">
        <v>167</v>
      </c>
    </row>
    <row r="143" spans="1:65" s="2" customFormat="1" ht="19.5">
      <c r="A143" s="29"/>
      <c r="B143" s="30"/>
      <c r="C143" s="31"/>
      <c r="D143" s="200" t="s">
        <v>135</v>
      </c>
      <c r="E143" s="31"/>
      <c r="F143" s="201" t="s">
        <v>168</v>
      </c>
      <c r="G143" s="31"/>
      <c r="H143" s="31"/>
      <c r="I143" s="31"/>
      <c r="J143" s="31"/>
      <c r="K143" s="31"/>
      <c r="L143" s="31"/>
      <c r="M143" s="34"/>
      <c r="N143" s="202"/>
      <c r="O143" s="203"/>
      <c r="P143" s="66"/>
      <c r="Q143" s="66"/>
      <c r="R143" s="66"/>
      <c r="S143" s="66"/>
      <c r="T143" s="66"/>
      <c r="U143" s="66"/>
      <c r="V143" s="66"/>
      <c r="W143" s="66"/>
      <c r="X143" s="67"/>
      <c r="Y143" s="29"/>
      <c r="Z143" s="29"/>
      <c r="AA143" s="29"/>
      <c r="AB143" s="29"/>
      <c r="AC143" s="29"/>
      <c r="AD143" s="29"/>
      <c r="AE143" s="29"/>
      <c r="AT143" s="15" t="s">
        <v>135</v>
      </c>
      <c r="AU143" s="15" t="s">
        <v>87</v>
      </c>
    </row>
    <row r="144" spans="1:65" s="2" customFormat="1" ht="19.5">
      <c r="A144" s="29"/>
      <c r="B144" s="30"/>
      <c r="C144" s="31"/>
      <c r="D144" s="200" t="s">
        <v>137</v>
      </c>
      <c r="E144" s="31"/>
      <c r="F144" s="204" t="s">
        <v>169</v>
      </c>
      <c r="G144" s="31"/>
      <c r="H144" s="31"/>
      <c r="I144" s="31"/>
      <c r="J144" s="31"/>
      <c r="K144" s="31"/>
      <c r="L144" s="31"/>
      <c r="M144" s="34"/>
      <c r="N144" s="202"/>
      <c r="O144" s="203"/>
      <c r="P144" s="66"/>
      <c r="Q144" s="66"/>
      <c r="R144" s="66"/>
      <c r="S144" s="66"/>
      <c r="T144" s="66"/>
      <c r="U144" s="66"/>
      <c r="V144" s="66"/>
      <c r="W144" s="66"/>
      <c r="X144" s="67"/>
      <c r="Y144" s="29"/>
      <c r="Z144" s="29"/>
      <c r="AA144" s="29"/>
      <c r="AB144" s="29"/>
      <c r="AC144" s="29"/>
      <c r="AD144" s="29"/>
      <c r="AE144" s="29"/>
      <c r="AT144" s="15" t="s">
        <v>137</v>
      </c>
      <c r="AU144" s="15" t="s">
        <v>87</v>
      </c>
    </row>
    <row r="145" spans="1:65" s="2" customFormat="1" ht="21.75" customHeight="1">
      <c r="A145" s="29"/>
      <c r="B145" s="30"/>
      <c r="C145" s="186" t="s">
        <v>170</v>
      </c>
      <c r="D145" s="186" t="s">
        <v>129</v>
      </c>
      <c r="E145" s="187" t="s">
        <v>171</v>
      </c>
      <c r="F145" s="188" t="s">
        <v>172</v>
      </c>
      <c r="G145" s="189" t="s">
        <v>154</v>
      </c>
      <c r="H145" s="190">
        <v>5</v>
      </c>
      <c r="I145" s="191">
        <v>0</v>
      </c>
      <c r="J145" s="191"/>
      <c r="K145" s="191">
        <f>ROUND(P145*H145,2)</f>
        <v>0</v>
      </c>
      <c r="L145" s="192"/>
      <c r="M145" s="34"/>
      <c r="N145" s="193" t="s">
        <v>1</v>
      </c>
      <c r="O145" s="194" t="s">
        <v>41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196">
        <v>0.28000000000000003</v>
      </c>
      <c r="T145" s="196">
        <f>S145*H145</f>
        <v>1.4000000000000001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29"/>
      <c r="Z145" s="29"/>
      <c r="AA145" s="29"/>
      <c r="AB145" s="29"/>
      <c r="AC145" s="29"/>
      <c r="AD145" s="29"/>
      <c r="AE145" s="29"/>
      <c r="AR145" s="198" t="s">
        <v>133</v>
      </c>
      <c r="AT145" s="198" t="s">
        <v>129</v>
      </c>
      <c r="AU145" s="198" t="s">
        <v>87</v>
      </c>
      <c r="AY145" s="15" t="s">
        <v>127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5" t="s">
        <v>85</v>
      </c>
      <c r="BK145" s="199">
        <f>ROUND(P145*H145,2)</f>
        <v>0</v>
      </c>
      <c r="BL145" s="15" t="s">
        <v>133</v>
      </c>
      <c r="BM145" s="198" t="s">
        <v>173</v>
      </c>
    </row>
    <row r="146" spans="1:65" s="2" customFormat="1" ht="19.5">
      <c r="A146" s="29"/>
      <c r="B146" s="30"/>
      <c r="C146" s="31"/>
      <c r="D146" s="200" t="s">
        <v>135</v>
      </c>
      <c r="E146" s="31"/>
      <c r="F146" s="201" t="s">
        <v>174</v>
      </c>
      <c r="G146" s="31"/>
      <c r="H146" s="31"/>
      <c r="I146" s="31"/>
      <c r="J146" s="31"/>
      <c r="K146" s="31"/>
      <c r="L146" s="31"/>
      <c r="M146" s="34"/>
      <c r="N146" s="202"/>
      <c r="O146" s="203"/>
      <c r="P146" s="66"/>
      <c r="Q146" s="66"/>
      <c r="R146" s="66"/>
      <c r="S146" s="66"/>
      <c r="T146" s="66"/>
      <c r="U146" s="66"/>
      <c r="V146" s="66"/>
      <c r="W146" s="66"/>
      <c r="X146" s="67"/>
      <c r="Y146" s="29"/>
      <c r="Z146" s="29"/>
      <c r="AA146" s="29"/>
      <c r="AB146" s="29"/>
      <c r="AC146" s="29"/>
      <c r="AD146" s="29"/>
      <c r="AE146" s="29"/>
      <c r="AT146" s="15" t="s">
        <v>135</v>
      </c>
      <c r="AU146" s="15" t="s">
        <v>87</v>
      </c>
    </row>
    <row r="147" spans="1:65" s="2" customFormat="1" ht="19.5">
      <c r="A147" s="29"/>
      <c r="B147" s="30"/>
      <c r="C147" s="31"/>
      <c r="D147" s="200" t="s">
        <v>137</v>
      </c>
      <c r="E147" s="31"/>
      <c r="F147" s="204" t="s">
        <v>175</v>
      </c>
      <c r="G147" s="31"/>
      <c r="H147" s="31"/>
      <c r="I147" s="31"/>
      <c r="J147" s="31"/>
      <c r="K147" s="31"/>
      <c r="L147" s="31"/>
      <c r="M147" s="34"/>
      <c r="N147" s="202"/>
      <c r="O147" s="203"/>
      <c r="P147" s="66"/>
      <c r="Q147" s="66"/>
      <c r="R147" s="66"/>
      <c r="S147" s="66"/>
      <c r="T147" s="66"/>
      <c r="U147" s="66"/>
      <c r="V147" s="66"/>
      <c r="W147" s="66"/>
      <c r="X147" s="67"/>
      <c r="Y147" s="29"/>
      <c r="Z147" s="29"/>
      <c r="AA147" s="29"/>
      <c r="AB147" s="29"/>
      <c r="AC147" s="29"/>
      <c r="AD147" s="29"/>
      <c r="AE147" s="29"/>
      <c r="AT147" s="15" t="s">
        <v>137</v>
      </c>
      <c r="AU147" s="15" t="s">
        <v>87</v>
      </c>
    </row>
    <row r="148" spans="1:65" s="2" customFormat="1" ht="21.75" customHeight="1">
      <c r="A148" s="29"/>
      <c r="B148" s="30"/>
      <c r="C148" s="186" t="s">
        <v>176</v>
      </c>
      <c r="D148" s="186" t="s">
        <v>129</v>
      </c>
      <c r="E148" s="187" t="s">
        <v>177</v>
      </c>
      <c r="F148" s="188" t="s">
        <v>178</v>
      </c>
      <c r="G148" s="189" t="s">
        <v>154</v>
      </c>
      <c r="H148" s="190">
        <v>8</v>
      </c>
      <c r="I148" s="191">
        <v>0</v>
      </c>
      <c r="J148" s="191"/>
      <c r="K148" s="191">
        <f>ROUND(P148*H148,2)</f>
        <v>0</v>
      </c>
      <c r="L148" s="192"/>
      <c r="M148" s="34"/>
      <c r="N148" s="193" t="s">
        <v>1</v>
      </c>
      <c r="O148" s="194" t="s">
        <v>41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196">
        <v>0.55000000000000004</v>
      </c>
      <c r="T148" s="196">
        <f>S148*H148</f>
        <v>4.4000000000000004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29"/>
      <c r="Z148" s="29"/>
      <c r="AA148" s="29"/>
      <c r="AB148" s="29"/>
      <c r="AC148" s="29"/>
      <c r="AD148" s="29"/>
      <c r="AE148" s="29"/>
      <c r="AR148" s="198" t="s">
        <v>133</v>
      </c>
      <c r="AT148" s="198" t="s">
        <v>129</v>
      </c>
      <c r="AU148" s="198" t="s">
        <v>87</v>
      </c>
      <c r="AY148" s="15" t="s">
        <v>127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5" t="s">
        <v>85</v>
      </c>
      <c r="BK148" s="199">
        <f>ROUND(P148*H148,2)</f>
        <v>0</v>
      </c>
      <c r="BL148" s="15" t="s">
        <v>133</v>
      </c>
      <c r="BM148" s="198" t="s">
        <v>179</v>
      </c>
    </row>
    <row r="149" spans="1:65" s="2" customFormat="1" ht="19.5">
      <c r="A149" s="29"/>
      <c r="B149" s="30"/>
      <c r="C149" s="31"/>
      <c r="D149" s="200" t="s">
        <v>135</v>
      </c>
      <c r="E149" s="31"/>
      <c r="F149" s="201" t="s">
        <v>180</v>
      </c>
      <c r="G149" s="31"/>
      <c r="H149" s="31"/>
      <c r="I149" s="31"/>
      <c r="J149" s="31"/>
      <c r="K149" s="31"/>
      <c r="L149" s="31"/>
      <c r="M149" s="34"/>
      <c r="N149" s="202"/>
      <c r="O149" s="203"/>
      <c r="P149" s="66"/>
      <c r="Q149" s="66"/>
      <c r="R149" s="66"/>
      <c r="S149" s="66"/>
      <c r="T149" s="66"/>
      <c r="U149" s="66"/>
      <c r="V149" s="66"/>
      <c r="W149" s="66"/>
      <c r="X149" s="67"/>
      <c r="Y149" s="29"/>
      <c r="Z149" s="29"/>
      <c r="AA149" s="29"/>
      <c r="AB149" s="29"/>
      <c r="AC149" s="29"/>
      <c r="AD149" s="29"/>
      <c r="AE149" s="29"/>
      <c r="AT149" s="15" t="s">
        <v>135</v>
      </c>
      <c r="AU149" s="15" t="s">
        <v>87</v>
      </c>
    </row>
    <row r="150" spans="1:65" s="2" customFormat="1" ht="19.5">
      <c r="A150" s="29"/>
      <c r="B150" s="30"/>
      <c r="C150" s="31"/>
      <c r="D150" s="200" t="s">
        <v>137</v>
      </c>
      <c r="E150" s="31"/>
      <c r="F150" s="204" t="s">
        <v>181</v>
      </c>
      <c r="G150" s="31"/>
      <c r="H150" s="31"/>
      <c r="I150" s="31"/>
      <c r="J150" s="31"/>
      <c r="K150" s="31"/>
      <c r="L150" s="31"/>
      <c r="M150" s="34"/>
      <c r="N150" s="202"/>
      <c r="O150" s="203"/>
      <c r="P150" s="66"/>
      <c r="Q150" s="66"/>
      <c r="R150" s="66"/>
      <c r="S150" s="66"/>
      <c r="T150" s="66"/>
      <c r="U150" s="66"/>
      <c r="V150" s="66"/>
      <c r="W150" s="66"/>
      <c r="X150" s="67"/>
      <c r="Y150" s="29"/>
      <c r="Z150" s="29"/>
      <c r="AA150" s="29"/>
      <c r="AB150" s="29"/>
      <c r="AC150" s="29"/>
      <c r="AD150" s="29"/>
      <c r="AE150" s="29"/>
      <c r="AT150" s="15" t="s">
        <v>137</v>
      </c>
      <c r="AU150" s="15" t="s">
        <v>87</v>
      </c>
    </row>
    <row r="151" spans="1:65" s="2" customFormat="1" ht="21.75" customHeight="1">
      <c r="A151" s="29"/>
      <c r="B151" s="30"/>
      <c r="C151" s="186" t="s">
        <v>182</v>
      </c>
      <c r="D151" s="186" t="s">
        <v>129</v>
      </c>
      <c r="E151" s="187" t="s">
        <v>183</v>
      </c>
      <c r="F151" s="188" t="s">
        <v>184</v>
      </c>
      <c r="G151" s="189" t="s">
        <v>154</v>
      </c>
      <c r="H151" s="190">
        <v>2</v>
      </c>
      <c r="I151" s="191">
        <v>0</v>
      </c>
      <c r="J151" s="191"/>
      <c r="K151" s="191">
        <f>ROUND(P151*H151,2)</f>
        <v>0</v>
      </c>
      <c r="L151" s="192"/>
      <c r="M151" s="34"/>
      <c r="N151" s="193" t="s">
        <v>1</v>
      </c>
      <c r="O151" s="194" t="s">
        <v>41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196">
        <v>0.88</v>
      </c>
      <c r="T151" s="196">
        <f>S151*H151</f>
        <v>1.76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29"/>
      <c r="Z151" s="29"/>
      <c r="AA151" s="29"/>
      <c r="AB151" s="29"/>
      <c r="AC151" s="29"/>
      <c r="AD151" s="29"/>
      <c r="AE151" s="29"/>
      <c r="AR151" s="198" t="s">
        <v>133</v>
      </c>
      <c r="AT151" s="198" t="s">
        <v>129</v>
      </c>
      <c r="AU151" s="198" t="s">
        <v>87</v>
      </c>
      <c r="AY151" s="15" t="s">
        <v>127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5" t="s">
        <v>85</v>
      </c>
      <c r="BK151" s="199">
        <f>ROUND(P151*H151,2)</f>
        <v>0</v>
      </c>
      <c r="BL151" s="15" t="s">
        <v>133</v>
      </c>
      <c r="BM151" s="198" t="s">
        <v>185</v>
      </c>
    </row>
    <row r="152" spans="1:65" s="2" customFormat="1" ht="19.5">
      <c r="A152" s="29"/>
      <c r="B152" s="30"/>
      <c r="C152" s="31"/>
      <c r="D152" s="200" t="s">
        <v>135</v>
      </c>
      <c r="E152" s="31"/>
      <c r="F152" s="201" t="s">
        <v>186</v>
      </c>
      <c r="G152" s="31"/>
      <c r="H152" s="31"/>
      <c r="I152" s="31"/>
      <c r="J152" s="31"/>
      <c r="K152" s="31"/>
      <c r="L152" s="31"/>
      <c r="M152" s="34"/>
      <c r="N152" s="202"/>
      <c r="O152" s="203"/>
      <c r="P152" s="66"/>
      <c r="Q152" s="66"/>
      <c r="R152" s="66"/>
      <c r="S152" s="66"/>
      <c r="T152" s="66"/>
      <c r="U152" s="66"/>
      <c r="V152" s="66"/>
      <c r="W152" s="66"/>
      <c r="X152" s="67"/>
      <c r="Y152" s="29"/>
      <c r="Z152" s="29"/>
      <c r="AA152" s="29"/>
      <c r="AB152" s="29"/>
      <c r="AC152" s="29"/>
      <c r="AD152" s="29"/>
      <c r="AE152" s="29"/>
      <c r="AT152" s="15" t="s">
        <v>135</v>
      </c>
      <c r="AU152" s="15" t="s">
        <v>87</v>
      </c>
    </row>
    <row r="153" spans="1:65" s="2" customFormat="1" ht="19.5">
      <c r="A153" s="29"/>
      <c r="B153" s="30"/>
      <c r="C153" s="31"/>
      <c r="D153" s="200" t="s">
        <v>137</v>
      </c>
      <c r="E153" s="31"/>
      <c r="F153" s="204" t="s">
        <v>187</v>
      </c>
      <c r="G153" s="31"/>
      <c r="H153" s="31"/>
      <c r="I153" s="31"/>
      <c r="J153" s="31"/>
      <c r="K153" s="31"/>
      <c r="L153" s="31"/>
      <c r="M153" s="34"/>
      <c r="N153" s="202"/>
      <c r="O153" s="203"/>
      <c r="P153" s="66"/>
      <c r="Q153" s="66"/>
      <c r="R153" s="66"/>
      <c r="S153" s="66"/>
      <c r="T153" s="66"/>
      <c r="U153" s="66"/>
      <c r="V153" s="66"/>
      <c r="W153" s="66"/>
      <c r="X153" s="67"/>
      <c r="Y153" s="29"/>
      <c r="Z153" s="29"/>
      <c r="AA153" s="29"/>
      <c r="AB153" s="29"/>
      <c r="AC153" s="29"/>
      <c r="AD153" s="29"/>
      <c r="AE153" s="29"/>
      <c r="AT153" s="15" t="s">
        <v>137</v>
      </c>
      <c r="AU153" s="15" t="s">
        <v>87</v>
      </c>
    </row>
    <row r="154" spans="1:65" s="2" customFormat="1" ht="16.5" customHeight="1">
      <c r="A154" s="29"/>
      <c r="B154" s="30"/>
      <c r="C154" s="186" t="s">
        <v>188</v>
      </c>
      <c r="D154" s="186" t="s">
        <v>129</v>
      </c>
      <c r="E154" s="187" t="s">
        <v>189</v>
      </c>
      <c r="F154" s="188" t="s">
        <v>190</v>
      </c>
      <c r="G154" s="189" t="s">
        <v>154</v>
      </c>
      <c r="H154" s="190">
        <v>6</v>
      </c>
      <c r="I154" s="191">
        <v>0</v>
      </c>
      <c r="J154" s="191"/>
      <c r="K154" s="191">
        <f>ROUND(P154*H154,2)</f>
        <v>0</v>
      </c>
      <c r="L154" s="192"/>
      <c r="M154" s="34"/>
      <c r="N154" s="193" t="s">
        <v>1</v>
      </c>
      <c r="O154" s="194" t="s">
        <v>41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196">
        <v>0.38900000000000001</v>
      </c>
      <c r="T154" s="196">
        <f>S154*H154</f>
        <v>2.3340000000000001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29"/>
      <c r="Z154" s="29"/>
      <c r="AA154" s="29"/>
      <c r="AB154" s="29"/>
      <c r="AC154" s="29"/>
      <c r="AD154" s="29"/>
      <c r="AE154" s="29"/>
      <c r="AR154" s="198" t="s">
        <v>133</v>
      </c>
      <c r="AT154" s="198" t="s">
        <v>129</v>
      </c>
      <c r="AU154" s="198" t="s">
        <v>87</v>
      </c>
      <c r="AY154" s="15" t="s">
        <v>127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5" t="s">
        <v>85</v>
      </c>
      <c r="BK154" s="199">
        <f>ROUND(P154*H154,2)</f>
        <v>0</v>
      </c>
      <c r="BL154" s="15" t="s">
        <v>133</v>
      </c>
      <c r="BM154" s="198" t="s">
        <v>191</v>
      </c>
    </row>
    <row r="155" spans="1:65" s="2" customFormat="1" ht="19.5">
      <c r="A155" s="29"/>
      <c r="B155" s="30"/>
      <c r="C155" s="31"/>
      <c r="D155" s="200" t="s">
        <v>135</v>
      </c>
      <c r="E155" s="31"/>
      <c r="F155" s="201" t="s">
        <v>192</v>
      </c>
      <c r="G155" s="31"/>
      <c r="H155" s="31"/>
      <c r="I155" s="31"/>
      <c r="J155" s="31"/>
      <c r="K155" s="31"/>
      <c r="L155" s="31"/>
      <c r="M155" s="34"/>
      <c r="N155" s="202"/>
      <c r="O155" s="203"/>
      <c r="P155" s="66"/>
      <c r="Q155" s="66"/>
      <c r="R155" s="66"/>
      <c r="S155" s="66"/>
      <c r="T155" s="66"/>
      <c r="U155" s="66"/>
      <c r="V155" s="66"/>
      <c r="W155" s="66"/>
      <c r="X155" s="67"/>
      <c r="Y155" s="29"/>
      <c r="Z155" s="29"/>
      <c r="AA155" s="29"/>
      <c r="AB155" s="29"/>
      <c r="AC155" s="29"/>
      <c r="AD155" s="29"/>
      <c r="AE155" s="29"/>
      <c r="AT155" s="15" t="s">
        <v>135</v>
      </c>
      <c r="AU155" s="15" t="s">
        <v>87</v>
      </c>
    </row>
    <row r="156" spans="1:65" s="2" customFormat="1" ht="19.5">
      <c r="A156" s="29"/>
      <c r="B156" s="30"/>
      <c r="C156" s="31"/>
      <c r="D156" s="200" t="s">
        <v>137</v>
      </c>
      <c r="E156" s="31"/>
      <c r="F156" s="204" t="s">
        <v>193</v>
      </c>
      <c r="G156" s="31"/>
      <c r="H156" s="31"/>
      <c r="I156" s="31"/>
      <c r="J156" s="31"/>
      <c r="K156" s="31"/>
      <c r="L156" s="31"/>
      <c r="M156" s="34"/>
      <c r="N156" s="202"/>
      <c r="O156" s="203"/>
      <c r="P156" s="66"/>
      <c r="Q156" s="66"/>
      <c r="R156" s="66"/>
      <c r="S156" s="66"/>
      <c r="T156" s="66"/>
      <c r="U156" s="66"/>
      <c r="V156" s="66"/>
      <c r="W156" s="66"/>
      <c r="X156" s="67"/>
      <c r="Y156" s="29"/>
      <c r="Z156" s="29"/>
      <c r="AA156" s="29"/>
      <c r="AB156" s="29"/>
      <c r="AC156" s="29"/>
      <c r="AD156" s="29"/>
      <c r="AE156" s="29"/>
      <c r="AT156" s="15" t="s">
        <v>137</v>
      </c>
      <c r="AU156" s="15" t="s">
        <v>87</v>
      </c>
    </row>
    <row r="157" spans="1:65" s="2" customFormat="1" ht="16.5" customHeight="1">
      <c r="A157" s="29"/>
      <c r="B157" s="30"/>
      <c r="C157" s="186" t="s">
        <v>194</v>
      </c>
      <c r="D157" s="186" t="s">
        <v>129</v>
      </c>
      <c r="E157" s="187" t="s">
        <v>195</v>
      </c>
      <c r="F157" s="188" t="s">
        <v>196</v>
      </c>
      <c r="G157" s="189" t="s">
        <v>154</v>
      </c>
      <c r="H157" s="190">
        <v>13</v>
      </c>
      <c r="I157" s="191">
        <v>0</v>
      </c>
      <c r="J157" s="191"/>
      <c r="K157" s="191">
        <f>ROUND(P157*H157,2)</f>
        <v>0</v>
      </c>
      <c r="L157" s="192"/>
      <c r="M157" s="34"/>
      <c r="N157" s="193" t="s">
        <v>1</v>
      </c>
      <c r="O157" s="194" t="s">
        <v>41</v>
      </c>
      <c r="P157" s="195">
        <f>I157+J157</f>
        <v>0</v>
      </c>
      <c r="Q157" s="195">
        <f>ROUND(I157*H157,2)</f>
        <v>0</v>
      </c>
      <c r="R157" s="195">
        <f>ROUND(J157*H157,2)</f>
        <v>0</v>
      </c>
      <c r="S157" s="196">
        <v>0.73399999999999999</v>
      </c>
      <c r="T157" s="196">
        <f>S157*H157</f>
        <v>9.5419999999999998</v>
      </c>
      <c r="U157" s="196">
        <v>0</v>
      </c>
      <c r="V157" s="196">
        <f>U157*H157</f>
        <v>0</v>
      </c>
      <c r="W157" s="196">
        <v>0</v>
      </c>
      <c r="X157" s="197">
        <f>W157*H157</f>
        <v>0</v>
      </c>
      <c r="Y157" s="29"/>
      <c r="Z157" s="29"/>
      <c r="AA157" s="29"/>
      <c r="AB157" s="29"/>
      <c r="AC157" s="29"/>
      <c r="AD157" s="29"/>
      <c r="AE157" s="29"/>
      <c r="AR157" s="198" t="s">
        <v>133</v>
      </c>
      <c r="AT157" s="198" t="s">
        <v>129</v>
      </c>
      <c r="AU157" s="198" t="s">
        <v>87</v>
      </c>
      <c r="AY157" s="15" t="s">
        <v>127</v>
      </c>
      <c r="BE157" s="199">
        <f>IF(O157="základní",K157,0)</f>
        <v>0</v>
      </c>
      <c r="BF157" s="199">
        <f>IF(O157="snížená",K157,0)</f>
        <v>0</v>
      </c>
      <c r="BG157" s="199">
        <f>IF(O157="zákl. přenesená",K157,0)</f>
        <v>0</v>
      </c>
      <c r="BH157" s="199">
        <f>IF(O157="sníž. přenesená",K157,0)</f>
        <v>0</v>
      </c>
      <c r="BI157" s="199">
        <f>IF(O157="nulová",K157,0)</f>
        <v>0</v>
      </c>
      <c r="BJ157" s="15" t="s">
        <v>85</v>
      </c>
      <c r="BK157" s="199">
        <f>ROUND(P157*H157,2)</f>
        <v>0</v>
      </c>
      <c r="BL157" s="15" t="s">
        <v>133</v>
      </c>
      <c r="BM157" s="198" t="s">
        <v>197</v>
      </c>
    </row>
    <row r="158" spans="1:65" s="2" customFormat="1" ht="19.5">
      <c r="A158" s="29"/>
      <c r="B158" s="30"/>
      <c r="C158" s="31"/>
      <c r="D158" s="200" t="s">
        <v>135</v>
      </c>
      <c r="E158" s="31"/>
      <c r="F158" s="201" t="s">
        <v>198</v>
      </c>
      <c r="G158" s="31"/>
      <c r="H158" s="31"/>
      <c r="I158" s="31"/>
      <c r="J158" s="31"/>
      <c r="K158" s="31"/>
      <c r="L158" s="31"/>
      <c r="M158" s="34"/>
      <c r="N158" s="202"/>
      <c r="O158" s="203"/>
      <c r="P158" s="66"/>
      <c r="Q158" s="66"/>
      <c r="R158" s="66"/>
      <c r="S158" s="66"/>
      <c r="T158" s="66"/>
      <c r="U158" s="66"/>
      <c r="V158" s="66"/>
      <c r="W158" s="66"/>
      <c r="X158" s="67"/>
      <c r="Y158" s="29"/>
      <c r="Z158" s="29"/>
      <c r="AA158" s="29"/>
      <c r="AB158" s="29"/>
      <c r="AC158" s="29"/>
      <c r="AD158" s="29"/>
      <c r="AE158" s="29"/>
      <c r="AT158" s="15" t="s">
        <v>135</v>
      </c>
      <c r="AU158" s="15" t="s">
        <v>87</v>
      </c>
    </row>
    <row r="159" spans="1:65" s="2" customFormat="1" ht="29.25">
      <c r="A159" s="29"/>
      <c r="B159" s="30"/>
      <c r="C159" s="31"/>
      <c r="D159" s="200" t="s">
        <v>137</v>
      </c>
      <c r="E159" s="31"/>
      <c r="F159" s="204" t="s">
        <v>199</v>
      </c>
      <c r="G159" s="31"/>
      <c r="H159" s="31"/>
      <c r="I159" s="31"/>
      <c r="J159" s="31"/>
      <c r="K159" s="31"/>
      <c r="L159" s="31"/>
      <c r="M159" s="34"/>
      <c r="N159" s="202"/>
      <c r="O159" s="203"/>
      <c r="P159" s="66"/>
      <c r="Q159" s="66"/>
      <c r="R159" s="66"/>
      <c r="S159" s="66"/>
      <c r="T159" s="66"/>
      <c r="U159" s="66"/>
      <c r="V159" s="66"/>
      <c r="W159" s="66"/>
      <c r="X159" s="67"/>
      <c r="Y159" s="29"/>
      <c r="Z159" s="29"/>
      <c r="AA159" s="29"/>
      <c r="AB159" s="29"/>
      <c r="AC159" s="29"/>
      <c r="AD159" s="29"/>
      <c r="AE159" s="29"/>
      <c r="AT159" s="15" t="s">
        <v>137</v>
      </c>
      <c r="AU159" s="15" t="s">
        <v>87</v>
      </c>
    </row>
    <row r="160" spans="1:65" s="2" customFormat="1" ht="16.5" customHeight="1">
      <c r="A160" s="29"/>
      <c r="B160" s="30"/>
      <c r="C160" s="186" t="s">
        <v>200</v>
      </c>
      <c r="D160" s="186" t="s">
        <v>129</v>
      </c>
      <c r="E160" s="187" t="s">
        <v>201</v>
      </c>
      <c r="F160" s="188" t="s">
        <v>202</v>
      </c>
      <c r="G160" s="189" t="s">
        <v>154</v>
      </c>
      <c r="H160" s="190">
        <v>6</v>
      </c>
      <c r="I160" s="191">
        <v>0</v>
      </c>
      <c r="J160" s="191"/>
      <c r="K160" s="191">
        <f>ROUND(P160*H160,2)</f>
        <v>0</v>
      </c>
      <c r="L160" s="192"/>
      <c r="M160" s="34"/>
      <c r="N160" s="193" t="s">
        <v>1</v>
      </c>
      <c r="O160" s="194" t="s">
        <v>41</v>
      </c>
      <c r="P160" s="195">
        <f>I160+J160</f>
        <v>0</v>
      </c>
      <c r="Q160" s="195">
        <f>ROUND(I160*H160,2)</f>
        <v>0</v>
      </c>
      <c r="R160" s="195">
        <f>ROUND(J160*H160,2)</f>
        <v>0</v>
      </c>
      <c r="S160" s="196">
        <v>1.175</v>
      </c>
      <c r="T160" s="196">
        <f>S160*H160</f>
        <v>7.0500000000000007</v>
      </c>
      <c r="U160" s="196">
        <v>0</v>
      </c>
      <c r="V160" s="196">
        <f>U160*H160</f>
        <v>0</v>
      </c>
      <c r="W160" s="196">
        <v>0</v>
      </c>
      <c r="X160" s="197">
        <f>W160*H160</f>
        <v>0</v>
      </c>
      <c r="Y160" s="29"/>
      <c r="Z160" s="29"/>
      <c r="AA160" s="29"/>
      <c r="AB160" s="29"/>
      <c r="AC160" s="29"/>
      <c r="AD160" s="29"/>
      <c r="AE160" s="29"/>
      <c r="AR160" s="198" t="s">
        <v>133</v>
      </c>
      <c r="AT160" s="198" t="s">
        <v>129</v>
      </c>
      <c r="AU160" s="198" t="s">
        <v>87</v>
      </c>
      <c r="AY160" s="15" t="s">
        <v>127</v>
      </c>
      <c r="BE160" s="199">
        <f>IF(O160="základní",K160,0)</f>
        <v>0</v>
      </c>
      <c r="BF160" s="199">
        <f>IF(O160="snížená",K160,0)</f>
        <v>0</v>
      </c>
      <c r="BG160" s="199">
        <f>IF(O160="zákl. přenesená",K160,0)</f>
        <v>0</v>
      </c>
      <c r="BH160" s="199">
        <f>IF(O160="sníž. přenesená",K160,0)</f>
        <v>0</v>
      </c>
      <c r="BI160" s="199">
        <f>IF(O160="nulová",K160,0)</f>
        <v>0</v>
      </c>
      <c r="BJ160" s="15" t="s">
        <v>85</v>
      </c>
      <c r="BK160" s="199">
        <f>ROUND(P160*H160,2)</f>
        <v>0</v>
      </c>
      <c r="BL160" s="15" t="s">
        <v>133</v>
      </c>
      <c r="BM160" s="198" t="s">
        <v>203</v>
      </c>
    </row>
    <row r="161" spans="1:65" s="2" customFormat="1" ht="19.5">
      <c r="A161" s="29"/>
      <c r="B161" s="30"/>
      <c r="C161" s="31"/>
      <c r="D161" s="200" t="s">
        <v>135</v>
      </c>
      <c r="E161" s="31"/>
      <c r="F161" s="201" t="s">
        <v>204</v>
      </c>
      <c r="G161" s="31"/>
      <c r="H161" s="31"/>
      <c r="I161" s="31"/>
      <c r="J161" s="31"/>
      <c r="K161" s="31"/>
      <c r="L161" s="31"/>
      <c r="M161" s="34"/>
      <c r="N161" s="202"/>
      <c r="O161" s="203"/>
      <c r="P161" s="66"/>
      <c r="Q161" s="66"/>
      <c r="R161" s="66"/>
      <c r="S161" s="66"/>
      <c r="T161" s="66"/>
      <c r="U161" s="66"/>
      <c r="V161" s="66"/>
      <c r="W161" s="66"/>
      <c r="X161" s="67"/>
      <c r="Y161" s="29"/>
      <c r="Z161" s="29"/>
      <c r="AA161" s="29"/>
      <c r="AB161" s="29"/>
      <c r="AC161" s="29"/>
      <c r="AD161" s="29"/>
      <c r="AE161" s="29"/>
      <c r="AT161" s="15" t="s">
        <v>135</v>
      </c>
      <c r="AU161" s="15" t="s">
        <v>87</v>
      </c>
    </row>
    <row r="162" spans="1:65" s="2" customFormat="1" ht="19.5">
      <c r="A162" s="29"/>
      <c r="B162" s="30"/>
      <c r="C162" s="31"/>
      <c r="D162" s="200" t="s">
        <v>137</v>
      </c>
      <c r="E162" s="31"/>
      <c r="F162" s="204" t="s">
        <v>205</v>
      </c>
      <c r="G162" s="31"/>
      <c r="H162" s="31"/>
      <c r="I162" s="31"/>
      <c r="J162" s="31"/>
      <c r="K162" s="31"/>
      <c r="L162" s="31"/>
      <c r="M162" s="34"/>
      <c r="N162" s="202"/>
      <c r="O162" s="203"/>
      <c r="P162" s="66"/>
      <c r="Q162" s="66"/>
      <c r="R162" s="66"/>
      <c r="S162" s="66"/>
      <c r="T162" s="66"/>
      <c r="U162" s="66"/>
      <c r="V162" s="66"/>
      <c r="W162" s="66"/>
      <c r="X162" s="67"/>
      <c r="Y162" s="29"/>
      <c r="Z162" s="29"/>
      <c r="AA162" s="29"/>
      <c r="AB162" s="29"/>
      <c r="AC162" s="29"/>
      <c r="AD162" s="29"/>
      <c r="AE162" s="29"/>
      <c r="AT162" s="15" t="s">
        <v>137</v>
      </c>
      <c r="AU162" s="15" t="s">
        <v>87</v>
      </c>
    </row>
    <row r="163" spans="1:65" s="2" customFormat="1" ht="16.5" customHeight="1">
      <c r="A163" s="29"/>
      <c r="B163" s="30"/>
      <c r="C163" s="186" t="s">
        <v>206</v>
      </c>
      <c r="D163" s="186" t="s">
        <v>129</v>
      </c>
      <c r="E163" s="187" t="s">
        <v>207</v>
      </c>
      <c r="F163" s="188" t="s">
        <v>208</v>
      </c>
      <c r="G163" s="189" t="s">
        <v>154</v>
      </c>
      <c r="H163" s="190">
        <v>2</v>
      </c>
      <c r="I163" s="191">
        <v>0</v>
      </c>
      <c r="J163" s="191"/>
      <c r="K163" s="191">
        <f>ROUND(P163*H163,2)</f>
        <v>0</v>
      </c>
      <c r="L163" s="192"/>
      <c r="M163" s="34"/>
      <c r="N163" s="193" t="s">
        <v>1</v>
      </c>
      <c r="O163" s="194" t="s">
        <v>41</v>
      </c>
      <c r="P163" s="195">
        <f>I163+J163</f>
        <v>0</v>
      </c>
      <c r="Q163" s="195">
        <f>ROUND(I163*H163,2)</f>
        <v>0</v>
      </c>
      <c r="R163" s="195">
        <f>ROUND(J163*H163,2)</f>
        <v>0</v>
      </c>
      <c r="S163" s="196">
        <v>1.8560000000000001</v>
      </c>
      <c r="T163" s="196">
        <f>S163*H163</f>
        <v>3.7120000000000002</v>
      </c>
      <c r="U163" s="196">
        <v>0</v>
      </c>
      <c r="V163" s="196">
        <f>U163*H163</f>
        <v>0</v>
      </c>
      <c r="W163" s="196">
        <v>0</v>
      </c>
      <c r="X163" s="197">
        <f>W163*H163</f>
        <v>0</v>
      </c>
      <c r="Y163" s="29"/>
      <c r="Z163" s="29"/>
      <c r="AA163" s="29"/>
      <c r="AB163" s="29"/>
      <c r="AC163" s="29"/>
      <c r="AD163" s="29"/>
      <c r="AE163" s="29"/>
      <c r="AR163" s="198" t="s">
        <v>133</v>
      </c>
      <c r="AT163" s="198" t="s">
        <v>129</v>
      </c>
      <c r="AU163" s="198" t="s">
        <v>87</v>
      </c>
      <c r="AY163" s="15" t="s">
        <v>127</v>
      </c>
      <c r="BE163" s="199">
        <f>IF(O163="základní",K163,0)</f>
        <v>0</v>
      </c>
      <c r="BF163" s="199">
        <f>IF(O163="snížená",K163,0)</f>
        <v>0</v>
      </c>
      <c r="BG163" s="199">
        <f>IF(O163="zákl. přenesená",K163,0)</f>
        <v>0</v>
      </c>
      <c r="BH163" s="199">
        <f>IF(O163="sníž. přenesená",K163,0)</f>
        <v>0</v>
      </c>
      <c r="BI163" s="199">
        <f>IF(O163="nulová",K163,0)</f>
        <v>0</v>
      </c>
      <c r="BJ163" s="15" t="s">
        <v>85</v>
      </c>
      <c r="BK163" s="199">
        <f>ROUND(P163*H163,2)</f>
        <v>0</v>
      </c>
      <c r="BL163" s="15" t="s">
        <v>133</v>
      </c>
      <c r="BM163" s="198" t="s">
        <v>209</v>
      </c>
    </row>
    <row r="164" spans="1:65" s="2" customFormat="1" ht="19.5">
      <c r="A164" s="29"/>
      <c r="B164" s="30"/>
      <c r="C164" s="31"/>
      <c r="D164" s="200" t="s">
        <v>135</v>
      </c>
      <c r="E164" s="31"/>
      <c r="F164" s="201" t="s">
        <v>210</v>
      </c>
      <c r="G164" s="31"/>
      <c r="H164" s="31"/>
      <c r="I164" s="31"/>
      <c r="J164" s="31"/>
      <c r="K164" s="31"/>
      <c r="L164" s="31"/>
      <c r="M164" s="34"/>
      <c r="N164" s="202"/>
      <c r="O164" s="203"/>
      <c r="P164" s="66"/>
      <c r="Q164" s="66"/>
      <c r="R164" s="66"/>
      <c r="S164" s="66"/>
      <c r="T164" s="66"/>
      <c r="U164" s="66"/>
      <c r="V164" s="66"/>
      <c r="W164" s="66"/>
      <c r="X164" s="67"/>
      <c r="Y164" s="29"/>
      <c r="Z164" s="29"/>
      <c r="AA164" s="29"/>
      <c r="AB164" s="29"/>
      <c r="AC164" s="29"/>
      <c r="AD164" s="29"/>
      <c r="AE164" s="29"/>
      <c r="AT164" s="15" t="s">
        <v>135</v>
      </c>
      <c r="AU164" s="15" t="s">
        <v>87</v>
      </c>
    </row>
    <row r="165" spans="1:65" s="2" customFormat="1" ht="19.5">
      <c r="A165" s="29"/>
      <c r="B165" s="30"/>
      <c r="C165" s="31"/>
      <c r="D165" s="200" t="s">
        <v>137</v>
      </c>
      <c r="E165" s="31"/>
      <c r="F165" s="204" t="s">
        <v>211</v>
      </c>
      <c r="G165" s="31"/>
      <c r="H165" s="31"/>
      <c r="I165" s="31"/>
      <c r="J165" s="31"/>
      <c r="K165" s="31"/>
      <c r="L165" s="31"/>
      <c r="M165" s="34"/>
      <c r="N165" s="202"/>
      <c r="O165" s="203"/>
      <c r="P165" s="66"/>
      <c r="Q165" s="66"/>
      <c r="R165" s="66"/>
      <c r="S165" s="66"/>
      <c r="T165" s="66"/>
      <c r="U165" s="66"/>
      <c r="V165" s="66"/>
      <c r="W165" s="66"/>
      <c r="X165" s="67"/>
      <c r="Y165" s="29"/>
      <c r="Z165" s="29"/>
      <c r="AA165" s="29"/>
      <c r="AB165" s="29"/>
      <c r="AC165" s="29"/>
      <c r="AD165" s="29"/>
      <c r="AE165" s="29"/>
      <c r="AT165" s="15" t="s">
        <v>137</v>
      </c>
      <c r="AU165" s="15" t="s">
        <v>87</v>
      </c>
    </row>
    <row r="166" spans="1:65" s="2" customFormat="1" ht="21.75" customHeight="1">
      <c r="A166" s="29"/>
      <c r="B166" s="30"/>
      <c r="C166" s="186" t="s">
        <v>212</v>
      </c>
      <c r="D166" s="186" t="s">
        <v>129</v>
      </c>
      <c r="E166" s="187" t="s">
        <v>213</v>
      </c>
      <c r="F166" s="188" t="s">
        <v>214</v>
      </c>
      <c r="G166" s="189" t="s">
        <v>154</v>
      </c>
      <c r="H166" s="190">
        <v>1</v>
      </c>
      <c r="I166" s="191">
        <v>0</v>
      </c>
      <c r="J166" s="191"/>
      <c r="K166" s="191">
        <f>ROUND(P166*H166,2)</f>
        <v>0</v>
      </c>
      <c r="L166" s="192"/>
      <c r="M166" s="34"/>
      <c r="N166" s="193" t="s">
        <v>1</v>
      </c>
      <c r="O166" s="194" t="s">
        <v>41</v>
      </c>
      <c r="P166" s="195">
        <f>I166+J166</f>
        <v>0</v>
      </c>
      <c r="Q166" s="195">
        <f>ROUND(I166*H166,2)</f>
        <v>0</v>
      </c>
      <c r="R166" s="195">
        <f>ROUND(J166*H166,2)</f>
        <v>0</v>
      </c>
      <c r="S166" s="196">
        <v>5.7000000000000002E-2</v>
      </c>
      <c r="T166" s="196">
        <f>S166*H166</f>
        <v>5.7000000000000002E-2</v>
      </c>
      <c r="U166" s="196">
        <v>0</v>
      </c>
      <c r="V166" s="196">
        <f>U166*H166</f>
        <v>0</v>
      </c>
      <c r="W166" s="196">
        <v>0</v>
      </c>
      <c r="X166" s="197">
        <f>W166*H166</f>
        <v>0</v>
      </c>
      <c r="Y166" s="29"/>
      <c r="Z166" s="29"/>
      <c r="AA166" s="29"/>
      <c r="AB166" s="29"/>
      <c r="AC166" s="29"/>
      <c r="AD166" s="29"/>
      <c r="AE166" s="29"/>
      <c r="AR166" s="198" t="s">
        <v>133</v>
      </c>
      <c r="AT166" s="198" t="s">
        <v>129</v>
      </c>
      <c r="AU166" s="198" t="s">
        <v>87</v>
      </c>
      <c r="AY166" s="15" t="s">
        <v>127</v>
      </c>
      <c r="BE166" s="199">
        <f>IF(O166="základní",K166,0)</f>
        <v>0</v>
      </c>
      <c r="BF166" s="199">
        <f>IF(O166="snížená",K166,0)</f>
        <v>0</v>
      </c>
      <c r="BG166" s="199">
        <f>IF(O166="zákl. přenesená",K166,0)</f>
        <v>0</v>
      </c>
      <c r="BH166" s="199">
        <f>IF(O166="sníž. přenesená",K166,0)</f>
        <v>0</v>
      </c>
      <c r="BI166" s="199">
        <f>IF(O166="nulová",K166,0)</f>
        <v>0</v>
      </c>
      <c r="BJ166" s="15" t="s">
        <v>85</v>
      </c>
      <c r="BK166" s="199">
        <f>ROUND(P166*H166,2)</f>
        <v>0</v>
      </c>
      <c r="BL166" s="15" t="s">
        <v>133</v>
      </c>
      <c r="BM166" s="198" t="s">
        <v>215</v>
      </c>
    </row>
    <row r="167" spans="1:65" s="2" customFormat="1" ht="29.25">
      <c r="A167" s="29"/>
      <c r="B167" s="30"/>
      <c r="C167" s="31"/>
      <c r="D167" s="200" t="s">
        <v>135</v>
      </c>
      <c r="E167" s="31"/>
      <c r="F167" s="201" t="s">
        <v>216</v>
      </c>
      <c r="G167" s="31"/>
      <c r="H167" s="31"/>
      <c r="I167" s="31"/>
      <c r="J167" s="31"/>
      <c r="K167" s="31"/>
      <c r="L167" s="31"/>
      <c r="M167" s="34"/>
      <c r="N167" s="202"/>
      <c r="O167" s="203"/>
      <c r="P167" s="66"/>
      <c r="Q167" s="66"/>
      <c r="R167" s="66"/>
      <c r="S167" s="66"/>
      <c r="T167" s="66"/>
      <c r="U167" s="66"/>
      <c r="V167" s="66"/>
      <c r="W167" s="66"/>
      <c r="X167" s="67"/>
      <c r="Y167" s="29"/>
      <c r="Z167" s="29"/>
      <c r="AA167" s="29"/>
      <c r="AB167" s="29"/>
      <c r="AC167" s="29"/>
      <c r="AD167" s="29"/>
      <c r="AE167" s="29"/>
      <c r="AT167" s="15" t="s">
        <v>135</v>
      </c>
      <c r="AU167" s="15" t="s">
        <v>87</v>
      </c>
    </row>
    <row r="168" spans="1:65" s="2" customFormat="1" ht="21.75" customHeight="1">
      <c r="A168" s="29"/>
      <c r="B168" s="30"/>
      <c r="C168" s="186" t="s">
        <v>9</v>
      </c>
      <c r="D168" s="186" t="s">
        <v>129</v>
      </c>
      <c r="E168" s="187" t="s">
        <v>217</v>
      </c>
      <c r="F168" s="188" t="s">
        <v>218</v>
      </c>
      <c r="G168" s="189" t="s">
        <v>154</v>
      </c>
      <c r="H168" s="190">
        <v>9</v>
      </c>
      <c r="I168" s="191">
        <v>0</v>
      </c>
      <c r="J168" s="191"/>
      <c r="K168" s="191">
        <f>ROUND(P168*H168,2)</f>
        <v>0</v>
      </c>
      <c r="L168" s="192"/>
      <c r="M168" s="34"/>
      <c r="N168" s="193" t="s">
        <v>1</v>
      </c>
      <c r="O168" s="194" t="s">
        <v>41</v>
      </c>
      <c r="P168" s="195">
        <f>I168+J168</f>
        <v>0</v>
      </c>
      <c r="Q168" s="195">
        <f>ROUND(I168*H168,2)</f>
        <v>0</v>
      </c>
      <c r="R168" s="195">
        <f>ROUND(J168*H168,2)</f>
        <v>0</v>
      </c>
      <c r="S168" s="196">
        <v>0.314</v>
      </c>
      <c r="T168" s="196">
        <f>S168*H168</f>
        <v>2.8260000000000001</v>
      </c>
      <c r="U168" s="196">
        <v>0</v>
      </c>
      <c r="V168" s="196">
        <f>U168*H168</f>
        <v>0</v>
      </c>
      <c r="W168" s="196">
        <v>0</v>
      </c>
      <c r="X168" s="197">
        <f>W168*H168</f>
        <v>0</v>
      </c>
      <c r="Y168" s="29"/>
      <c r="Z168" s="29"/>
      <c r="AA168" s="29"/>
      <c r="AB168" s="29"/>
      <c r="AC168" s="29"/>
      <c r="AD168" s="29"/>
      <c r="AE168" s="29"/>
      <c r="AR168" s="198" t="s">
        <v>133</v>
      </c>
      <c r="AT168" s="198" t="s">
        <v>129</v>
      </c>
      <c r="AU168" s="198" t="s">
        <v>87</v>
      </c>
      <c r="AY168" s="15" t="s">
        <v>127</v>
      </c>
      <c r="BE168" s="199">
        <f>IF(O168="základní",K168,0)</f>
        <v>0</v>
      </c>
      <c r="BF168" s="199">
        <f>IF(O168="snížená",K168,0)</f>
        <v>0</v>
      </c>
      <c r="BG168" s="199">
        <f>IF(O168="zákl. přenesená",K168,0)</f>
        <v>0</v>
      </c>
      <c r="BH168" s="199">
        <f>IF(O168="sníž. přenesená",K168,0)</f>
        <v>0</v>
      </c>
      <c r="BI168" s="199">
        <f>IF(O168="nulová",K168,0)</f>
        <v>0</v>
      </c>
      <c r="BJ168" s="15" t="s">
        <v>85</v>
      </c>
      <c r="BK168" s="199">
        <f>ROUND(P168*H168,2)</f>
        <v>0</v>
      </c>
      <c r="BL168" s="15" t="s">
        <v>133</v>
      </c>
      <c r="BM168" s="198" t="s">
        <v>219</v>
      </c>
    </row>
    <row r="169" spans="1:65" s="2" customFormat="1" ht="29.25">
      <c r="A169" s="29"/>
      <c r="B169" s="30"/>
      <c r="C169" s="31"/>
      <c r="D169" s="200" t="s">
        <v>135</v>
      </c>
      <c r="E169" s="31"/>
      <c r="F169" s="201" t="s">
        <v>220</v>
      </c>
      <c r="G169" s="31"/>
      <c r="H169" s="31"/>
      <c r="I169" s="31"/>
      <c r="J169" s="31"/>
      <c r="K169" s="31"/>
      <c r="L169" s="31"/>
      <c r="M169" s="34"/>
      <c r="N169" s="202"/>
      <c r="O169" s="203"/>
      <c r="P169" s="66"/>
      <c r="Q169" s="66"/>
      <c r="R169" s="66"/>
      <c r="S169" s="66"/>
      <c r="T169" s="66"/>
      <c r="U169" s="66"/>
      <c r="V169" s="66"/>
      <c r="W169" s="66"/>
      <c r="X169" s="67"/>
      <c r="Y169" s="29"/>
      <c r="Z169" s="29"/>
      <c r="AA169" s="29"/>
      <c r="AB169" s="29"/>
      <c r="AC169" s="29"/>
      <c r="AD169" s="29"/>
      <c r="AE169" s="29"/>
      <c r="AT169" s="15" t="s">
        <v>135</v>
      </c>
      <c r="AU169" s="15" t="s">
        <v>87</v>
      </c>
    </row>
    <row r="170" spans="1:65" s="2" customFormat="1" ht="21.75" customHeight="1">
      <c r="A170" s="29"/>
      <c r="B170" s="30"/>
      <c r="C170" s="186" t="s">
        <v>221</v>
      </c>
      <c r="D170" s="186" t="s">
        <v>129</v>
      </c>
      <c r="E170" s="187" t="s">
        <v>222</v>
      </c>
      <c r="F170" s="188" t="s">
        <v>223</v>
      </c>
      <c r="G170" s="189" t="s">
        <v>154</v>
      </c>
      <c r="H170" s="190">
        <v>5</v>
      </c>
      <c r="I170" s="191">
        <v>0</v>
      </c>
      <c r="J170" s="191"/>
      <c r="K170" s="191">
        <f>ROUND(P170*H170,2)</f>
        <v>0</v>
      </c>
      <c r="L170" s="192"/>
      <c r="M170" s="34"/>
      <c r="N170" s="193" t="s">
        <v>1</v>
      </c>
      <c r="O170" s="194" t="s">
        <v>41</v>
      </c>
      <c r="P170" s="195">
        <f>I170+J170</f>
        <v>0</v>
      </c>
      <c r="Q170" s="195">
        <f>ROUND(I170*H170,2)</f>
        <v>0</v>
      </c>
      <c r="R170" s="195">
        <f>ROUND(J170*H170,2)</f>
        <v>0</v>
      </c>
      <c r="S170" s="196">
        <v>0.84699999999999998</v>
      </c>
      <c r="T170" s="196">
        <f>S170*H170</f>
        <v>4.2349999999999994</v>
      </c>
      <c r="U170" s="196">
        <v>0</v>
      </c>
      <c r="V170" s="196">
        <f>U170*H170</f>
        <v>0</v>
      </c>
      <c r="W170" s="196">
        <v>0</v>
      </c>
      <c r="X170" s="197">
        <f>W170*H170</f>
        <v>0</v>
      </c>
      <c r="Y170" s="29"/>
      <c r="Z170" s="29"/>
      <c r="AA170" s="29"/>
      <c r="AB170" s="29"/>
      <c r="AC170" s="29"/>
      <c r="AD170" s="29"/>
      <c r="AE170" s="29"/>
      <c r="AR170" s="198" t="s">
        <v>133</v>
      </c>
      <c r="AT170" s="198" t="s">
        <v>129</v>
      </c>
      <c r="AU170" s="198" t="s">
        <v>87</v>
      </c>
      <c r="AY170" s="15" t="s">
        <v>127</v>
      </c>
      <c r="BE170" s="199">
        <f>IF(O170="základní",K170,0)</f>
        <v>0</v>
      </c>
      <c r="BF170" s="199">
        <f>IF(O170="snížená",K170,0)</f>
        <v>0</v>
      </c>
      <c r="BG170" s="199">
        <f>IF(O170="zákl. přenesená",K170,0)</f>
        <v>0</v>
      </c>
      <c r="BH170" s="199">
        <f>IF(O170="sníž. přenesená",K170,0)</f>
        <v>0</v>
      </c>
      <c r="BI170" s="199">
        <f>IF(O170="nulová",K170,0)</f>
        <v>0</v>
      </c>
      <c r="BJ170" s="15" t="s">
        <v>85</v>
      </c>
      <c r="BK170" s="199">
        <f>ROUND(P170*H170,2)</f>
        <v>0</v>
      </c>
      <c r="BL170" s="15" t="s">
        <v>133</v>
      </c>
      <c r="BM170" s="198" t="s">
        <v>224</v>
      </c>
    </row>
    <row r="171" spans="1:65" s="2" customFormat="1" ht="29.25">
      <c r="A171" s="29"/>
      <c r="B171" s="30"/>
      <c r="C171" s="31"/>
      <c r="D171" s="200" t="s">
        <v>135</v>
      </c>
      <c r="E171" s="31"/>
      <c r="F171" s="201" t="s">
        <v>225</v>
      </c>
      <c r="G171" s="31"/>
      <c r="H171" s="31"/>
      <c r="I171" s="31"/>
      <c r="J171" s="31"/>
      <c r="K171" s="31"/>
      <c r="L171" s="31"/>
      <c r="M171" s="34"/>
      <c r="N171" s="202"/>
      <c r="O171" s="203"/>
      <c r="P171" s="66"/>
      <c r="Q171" s="66"/>
      <c r="R171" s="66"/>
      <c r="S171" s="66"/>
      <c r="T171" s="66"/>
      <c r="U171" s="66"/>
      <c r="V171" s="66"/>
      <c r="W171" s="66"/>
      <c r="X171" s="67"/>
      <c r="Y171" s="29"/>
      <c r="Z171" s="29"/>
      <c r="AA171" s="29"/>
      <c r="AB171" s="29"/>
      <c r="AC171" s="29"/>
      <c r="AD171" s="29"/>
      <c r="AE171" s="29"/>
      <c r="AT171" s="15" t="s">
        <v>135</v>
      </c>
      <c r="AU171" s="15" t="s">
        <v>87</v>
      </c>
    </row>
    <row r="172" spans="1:65" s="2" customFormat="1" ht="21.75" customHeight="1">
      <c r="A172" s="29"/>
      <c r="B172" s="30"/>
      <c r="C172" s="186" t="s">
        <v>226</v>
      </c>
      <c r="D172" s="186" t="s">
        <v>129</v>
      </c>
      <c r="E172" s="187" t="s">
        <v>227</v>
      </c>
      <c r="F172" s="188" t="s">
        <v>228</v>
      </c>
      <c r="G172" s="189" t="s">
        <v>154</v>
      </c>
      <c r="H172" s="190">
        <v>5</v>
      </c>
      <c r="I172" s="191">
        <v>0</v>
      </c>
      <c r="J172" s="191"/>
      <c r="K172" s="191">
        <f>ROUND(P172*H172,2)</f>
        <v>0</v>
      </c>
      <c r="L172" s="192"/>
      <c r="M172" s="34"/>
      <c r="N172" s="193" t="s">
        <v>1</v>
      </c>
      <c r="O172" s="194" t="s">
        <v>41</v>
      </c>
      <c r="P172" s="195">
        <f>I172+J172</f>
        <v>0</v>
      </c>
      <c r="Q172" s="195">
        <f>ROUND(I172*H172,2)</f>
        <v>0</v>
      </c>
      <c r="R172" s="195">
        <f>ROUND(J172*H172,2)</f>
        <v>0</v>
      </c>
      <c r="S172" s="196">
        <v>7.1999999999999995E-2</v>
      </c>
      <c r="T172" s="196">
        <f>S172*H172</f>
        <v>0.36</v>
      </c>
      <c r="U172" s="196">
        <v>0</v>
      </c>
      <c r="V172" s="196">
        <f>U172*H172</f>
        <v>0</v>
      </c>
      <c r="W172" s="196">
        <v>0</v>
      </c>
      <c r="X172" s="197">
        <f>W172*H172</f>
        <v>0</v>
      </c>
      <c r="Y172" s="29"/>
      <c r="Z172" s="29"/>
      <c r="AA172" s="29"/>
      <c r="AB172" s="29"/>
      <c r="AC172" s="29"/>
      <c r="AD172" s="29"/>
      <c r="AE172" s="29"/>
      <c r="AR172" s="198" t="s">
        <v>133</v>
      </c>
      <c r="AT172" s="198" t="s">
        <v>129</v>
      </c>
      <c r="AU172" s="198" t="s">
        <v>87</v>
      </c>
      <c r="AY172" s="15" t="s">
        <v>127</v>
      </c>
      <c r="BE172" s="199">
        <f>IF(O172="základní",K172,0)</f>
        <v>0</v>
      </c>
      <c r="BF172" s="199">
        <f>IF(O172="snížená",K172,0)</f>
        <v>0</v>
      </c>
      <c r="BG172" s="199">
        <f>IF(O172="zákl. přenesená",K172,0)</f>
        <v>0</v>
      </c>
      <c r="BH172" s="199">
        <f>IF(O172="sníž. přenesená",K172,0)</f>
        <v>0</v>
      </c>
      <c r="BI172" s="199">
        <f>IF(O172="nulová",K172,0)</f>
        <v>0</v>
      </c>
      <c r="BJ172" s="15" t="s">
        <v>85</v>
      </c>
      <c r="BK172" s="199">
        <f>ROUND(P172*H172,2)</f>
        <v>0</v>
      </c>
      <c r="BL172" s="15" t="s">
        <v>133</v>
      </c>
      <c r="BM172" s="198" t="s">
        <v>229</v>
      </c>
    </row>
    <row r="173" spans="1:65" s="2" customFormat="1" ht="29.25">
      <c r="A173" s="29"/>
      <c r="B173" s="30"/>
      <c r="C173" s="31"/>
      <c r="D173" s="200" t="s">
        <v>135</v>
      </c>
      <c r="E173" s="31"/>
      <c r="F173" s="201" t="s">
        <v>230</v>
      </c>
      <c r="G173" s="31"/>
      <c r="H173" s="31"/>
      <c r="I173" s="31"/>
      <c r="J173" s="31"/>
      <c r="K173" s="31"/>
      <c r="L173" s="31"/>
      <c r="M173" s="34"/>
      <c r="N173" s="202"/>
      <c r="O173" s="203"/>
      <c r="P173" s="66"/>
      <c r="Q173" s="66"/>
      <c r="R173" s="66"/>
      <c r="S173" s="66"/>
      <c r="T173" s="66"/>
      <c r="U173" s="66"/>
      <c r="V173" s="66"/>
      <c r="W173" s="66"/>
      <c r="X173" s="67"/>
      <c r="Y173" s="29"/>
      <c r="Z173" s="29"/>
      <c r="AA173" s="29"/>
      <c r="AB173" s="29"/>
      <c r="AC173" s="29"/>
      <c r="AD173" s="29"/>
      <c r="AE173" s="29"/>
      <c r="AT173" s="15" t="s">
        <v>135</v>
      </c>
      <c r="AU173" s="15" t="s">
        <v>87</v>
      </c>
    </row>
    <row r="174" spans="1:65" s="2" customFormat="1" ht="21.75" customHeight="1">
      <c r="A174" s="29"/>
      <c r="B174" s="30"/>
      <c r="C174" s="186" t="s">
        <v>231</v>
      </c>
      <c r="D174" s="186" t="s">
        <v>129</v>
      </c>
      <c r="E174" s="187" t="s">
        <v>232</v>
      </c>
      <c r="F174" s="188" t="s">
        <v>233</v>
      </c>
      <c r="G174" s="189" t="s">
        <v>154</v>
      </c>
      <c r="H174" s="190">
        <v>8</v>
      </c>
      <c r="I174" s="191">
        <v>0</v>
      </c>
      <c r="J174" s="191"/>
      <c r="K174" s="191">
        <f>ROUND(P174*H174,2)</f>
        <v>0</v>
      </c>
      <c r="L174" s="192"/>
      <c r="M174" s="34"/>
      <c r="N174" s="193" t="s">
        <v>1</v>
      </c>
      <c r="O174" s="194" t="s">
        <v>41</v>
      </c>
      <c r="P174" s="195">
        <f>I174+J174</f>
        <v>0</v>
      </c>
      <c r="Q174" s="195">
        <f>ROUND(I174*H174,2)</f>
        <v>0</v>
      </c>
      <c r="R174" s="195">
        <f>ROUND(J174*H174,2)</f>
        <v>0</v>
      </c>
      <c r="S174" s="196">
        <v>0.33100000000000002</v>
      </c>
      <c r="T174" s="196">
        <f>S174*H174</f>
        <v>2.6480000000000001</v>
      </c>
      <c r="U174" s="196">
        <v>0</v>
      </c>
      <c r="V174" s="196">
        <f>U174*H174</f>
        <v>0</v>
      </c>
      <c r="W174" s="196">
        <v>0</v>
      </c>
      <c r="X174" s="197">
        <f>W174*H174</f>
        <v>0</v>
      </c>
      <c r="Y174" s="29"/>
      <c r="Z174" s="29"/>
      <c r="AA174" s="29"/>
      <c r="AB174" s="29"/>
      <c r="AC174" s="29"/>
      <c r="AD174" s="29"/>
      <c r="AE174" s="29"/>
      <c r="AR174" s="198" t="s">
        <v>133</v>
      </c>
      <c r="AT174" s="198" t="s">
        <v>129</v>
      </c>
      <c r="AU174" s="198" t="s">
        <v>87</v>
      </c>
      <c r="AY174" s="15" t="s">
        <v>127</v>
      </c>
      <c r="BE174" s="199">
        <f>IF(O174="základní",K174,0)</f>
        <v>0</v>
      </c>
      <c r="BF174" s="199">
        <f>IF(O174="snížená",K174,0)</f>
        <v>0</v>
      </c>
      <c r="BG174" s="199">
        <f>IF(O174="zákl. přenesená",K174,0)</f>
        <v>0</v>
      </c>
      <c r="BH174" s="199">
        <f>IF(O174="sníž. přenesená",K174,0)</f>
        <v>0</v>
      </c>
      <c r="BI174" s="199">
        <f>IF(O174="nulová",K174,0)</f>
        <v>0</v>
      </c>
      <c r="BJ174" s="15" t="s">
        <v>85</v>
      </c>
      <c r="BK174" s="199">
        <f>ROUND(P174*H174,2)</f>
        <v>0</v>
      </c>
      <c r="BL174" s="15" t="s">
        <v>133</v>
      </c>
      <c r="BM174" s="198" t="s">
        <v>234</v>
      </c>
    </row>
    <row r="175" spans="1:65" s="2" customFormat="1" ht="29.25">
      <c r="A175" s="29"/>
      <c r="B175" s="30"/>
      <c r="C175" s="31"/>
      <c r="D175" s="200" t="s">
        <v>135</v>
      </c>
      <c r="E175" s="31"/>
      <c r="F175" s="201" t="s">
        <v>235</v>
      </c>
      <c r="G175" s="31"/>
      <c r="H175" s="31"/>
      <c r="I175" s="31"/>
      <c r="J175" s="31"/>
      <c r="K175" s="31"/>
      <c r="L175" s="31"/>
      <c r="M175" s="34"/>
      <c r="N175" s="202"/>
      <c r="O175" s="203"/>
      <c r="P175" s="66"/>
      <c r="Q175" s="66"/>
      <c r="R175" s="66"/>
      <c r="S175" s="66"/>
      <c r="T175" s="66"/>
      <c r="U175" s="66"/>
      <c r="V175" s="66"/>
      <c r="W175" s="66"/>
      <c r="X175" s="67"/>
      <c r="Y175" s="29"/>
      <c r="Z175" s="29"/>
      <c r="AA175" s="29"/>
      <c r="AB175" s="29"/>
      <c r="AC175" s="29"/>
      <c r="AD175" s="29"/>
      <c r="AE175" s="29"/>
      <c r="AT175" s="15" t="s">
        <v>135</v>
      </c>
      <c r="AU175" s="15" t="s">
        <v>87</v>
      </c>
    </row>
    <row r="176" spans="1:65" s="2" customFormat="1" ht="21.75" customHeight="1">
      <c r="A176" s="29"/>
      <c r="B176" s="30"/>
      <c r="C176" s="186" t="s">
        <v>236</v>
      </c>
      <c r="D176" s="186" t="s">
        <v>129</v>
      </c>
      <c r="E176" s="187" t="s">
        <v>237</v>
      </c>
      <c r="F176" s="188" t="s">
        <v>238</v>
      </c>
      <c r="G176" s="189" t="s">
        <v>154</v>
      </c>
      <c r="H176" s="190">
        <v>2</v>
      </c>
      <c r="I176" s="191">
        <v>0</v>
      </c>
      <c r="J176" s="191"/>
      <c r="K176" s="191">
        <f>ROUND(P176*H176,2)</f>
        <v>0</v>
      </c>
      <c r="L176" s="192"/>
      <c r="M176" s="34"/>
      <c r="N176" s="193" t="s">
        <v>1</v>
      </c>
      <c r="O176" s="194" t="s">
        <v>41</v>
      </c>
      <c r="P176" s="195">
        <f>I176+J176</f>
        <v>0</v>
      </c>
      <c r="Q176" s="195">
        <f>ROUND(I176*H176,2)</f>
        <v>0</v>
      </c>
      <c r="R176" s="195">
        <f>ROUND(J176*H176,2)</f>
        <v>0</v>
      </c>
      <c r="S176" s="196">
        <v>0.73599999999999999</v>
      </c>
      <c r="T176" s="196">
        <f>S176*H176</f>
        <v>1.472</v>
      </c>
      <c r="U176" s="196">
        <v>0</v>
      </c>
      <c r="V176" s="196">
        <f>U176*H176</f>
        <v>0</v>
      </c>
      <c r="W176" s="196">
        <v>0</v>
      </c>
      <c r="X176" s="197">
        <f>W176*H176</f>
        <v>0</v>
      </c>
      <c r="Y176" s="29"/>
      <c r="Z176" s="29"/>
      <c r="AA176" s="29"/>
      <c r="AB176" s="29"/>
      <c r="AC176" s="29"/>
      <c r="AD176" s="29"/>
      <c r="AE176" s="29"/>
      <c r="AR176" s="198" t="s">
        <v>133</v>
      </c>
      <c r="AT176" s="198" t="s">
        <v>129</v>
      </c>
      <c r="AU176" s="198" t="s">
        <v>87</v>
      </c>
      <c r="AY176" s="15" t="s">
        <v>127</v>
      </c>
      <c r="BE176" s="199">
        <f>IF(O176="základní",K176,0)</f>
        <v>0</v>
      </c>
      <c r="BF176" s="199">
        <f>IF(O176="snížená",K176,0)</f>
        <v>0</v>
      </c>
      <c r="BG176" s="199">
        <f>IF(O176="zákl. přenesená",K176,0)</f>
        <v>0</v>
      </c>
      <c r="BH176" s="199">
        <f>IF(O176="sníž. přenesená",K176,0)</f>
        <v>0</v>
      </c>
      <c r="BI176" s="199">
        <f>IF(O176="nulová",K176,0)</f>
        <v>0</v>
      </c>
      <c r="BJ176" s="15" t="s">
        <v>85</v>
      </c>
      <c r="BK176" s="199">
        <f>ROUND(P176*H176,2)</f>
        <v>0</v>
      </c>
      <c r="BL176" s="15" t="s">
        <v>133</v>
      </c>
      <c r="BM176" s="198" t="s">
        <v>239</v>
      </c>
    </row>
    <row r="177" spans="1:65" s="2" customFormat="1" ht="29.25">
      <c r="A177" s="29"/>
      <c r="B177" s="30"/>
      <c r="C177" s="31"/>
      <c r="D177" s="200" t="s">
        <v>135</v>
      </c>
      <c r="E177" s="31"/>
      <c r="F177" s="201" t="s">
        <v>240</v>
      </c>
      <c r="G177" s="31"/>
      <c r="H177" s="31"/>
      <c r="I177" s="31"/>
      <c r="J177" s="31"/>
      <c r="K177" s="31"/>
      <c r="L177" s="31"/>
      <c r="M177" s="34"/>
      <c r="N177" s="202"/>
      <c r="O177" s="203"/>
      <c r="P177" s="66"/>
      <c r="Q177" s="66"/>
      <c r="R177" s="66"/>
      <c r="S177" s="66"/>
      <c r="T177" s="66"/>
      <c r="U177" s="66"/>
      <c r="V177" s="66"/>
      <c r="W177" s="66"/>
      <c r="X177" s="67"/>
      <c r="Y177" s="29"/>
      <c r="Z177" s="29"/>
      <c r="AA177" s="29"/>
      <c r="AB177" s="29"/>
      <c r="AC177" s="29"/>
      <c r="AD177" s="29"/>
      <c r="AE177" s="29"/>
      <c r="AT177" s="15" t="s">
        <v>135</v>
      </c>
      <c r="AU177" s="15" t="s">
        <v>87</v>
      </c>
    </row>
    <row r="178" spans="1:65" s="2" customFormat="1" ht="21.75" customHeight="1">
      <c r="A178" s="29"/>
      <c r="B178" s="30"/>
      <c r="C178" s="186" t="s">
        <v>241</v>
      </c>
      <c r="D178" s="186" t="s">
        <v>129</v>
      </c>
      <c r="E178" s="187" t="s">
        <v>242</v>
      </c>
      <c r="F178" s="188" t="s">
        <v>243</v>
      </c>
      <c r="G178" s="189" t="s">
        <v>154</v>
      </c>
      <c r="H178" s="190">
        <v>1</v>
      </c>
      <c r="I178" s="191">
        <v>0</v>
      </c>
      <c r="J178" s="191"/>
      <c r="K178" s="191">
        <f>ROUND(P178*H178,2)</f>
        <v>0</v>
      </c>
      <c r="L178" s="192"/>
      <c r="M178" s="34"/>
      <c r="N178" s="193" t="s">
        <v>1</v>
      </c>
      <c r="O178" s="194" t="s">
        <v>41</v>
      </c>
      <c r="P178" s="195">
        <f>I178+J178</f>
        <v>0</v>
      </c>
      <c r="Q178" s="195">
        <f>ROUND(I178*H178,2)</f>
        <v>0</v>
      </c>
      <c r="R178" s="195">
        <f>ROUND(J178*H178,2)</f>
        <v>0</v>
      </c>
      <c r="S178" s="196">
        <v>0.62</v>
      </c>
      <c r="T178" s="196">
        <f>S178*H178</f>
        <v>0.62</v>
      </c>
      <c r="U178" s="196">
        <v>0</v>
      </c>
      <c r="V178" s="196">
        <f>U178*H178</f>
        <v>0</v>
      </c>
      <c r="W178" s="196">
        <v>0</v>
      </c>
      <c r="X178" s="197">
        <f>W178*H178</f>
        <v>0</v>
      </c>
      <c r="Y178" s="29"/>
      <c r="Z178" s="29"/>
      <c r="AA178" s="29"/>
      <c r="AB178" s="29"/>
      <c r="AC178" s="29"/>
      <c r="AD178" s="29"/>
      <c r="AE178" s="29"/>
      <c r="AR178" s="198" t="s">
        <v>133</v>
      </c>
      <c r="AT178" s="198" t="s">
        <v>129</v>
      </c>
      <c r="AU178" s="198" t="s">
        <v>87</v>
      </c>
      <c r="AY178" s="15" t="s">
        <v>127</v>
      </c>
      <c r="BE178" s="199">
        <f>IF(O178="základní",K178,0)</f>
        <v>0</v>
      </c>
      <c r="BF178" s="199">
        <f>IF(O178="snížená",K178,0)</f>
        <v>0</v>
      </c>
      <c r="BG178" s="199">
        <f>IF(O178="zákl. přenesená",K178,0)</f>
        <v>0</v>
      </c>
      <c r="BH178" s="199">
        <f>IF(O178="sníž. přenesená",K178,0)</f>
        <v>0</v>
      </c>
      <c r="BI178" s="199">
        <f>IF(O178="nulová",K178,0)</f>
        <v>0</v>
      </c>
      <c r="BJ178" s="15" t="s">
        <v>85</v>
      </c>
      <c r="BK178" s="199">
        <f>ROUND(P178*H178,2)</f>
        <v>0</v>
      </c>
      <c r="BL178" s="15" t="s">
        <v>133</v>
      </c>
      <c r="BM178" s="198" t="s">
        <v>244</v>
      </c>
    </row>
    <row r="179" spans="1:65" s="2" customFormat="1" ht="29.25">
      <c r="A179" s="29"/>
      <c r="B179" s="30"/>
      <c r="C179" s="31"/>
      <c r="D179" s="200" t="s">
        <v>135</v>
      </c>
      <c r="E179" s="31"/>
      <c r="F179" s="201" t="s">
        <v>245</v>
      </c>
      <c r="G179" s="31"/>
      <c r="H179" s="31"/>
      <c r="I179" s="31"/>
      <c r="J179" s="31"/>
      <c r="K179" s="31"/>
      <c r="L179" s="31"/>
      <c r="M179" s="34"/>
      <c r="N179" s="202"/>
      <c r="O179" s="203"/>
      <c r="P179" s="66"/>
      <c r="Q179" s="66"/>
      <c r="R179" s="66"/>
      <c r="S179" s="66"/>
      <c r="T179" s="66"/>
      <c r="U179" s="66"/>
      <c r="V179" s="66"/>
      <c r="W179" s="66"/>
      <c r="X179" s="67"/>
      <c r="Y179" s="29"/>
      <c r="Z179" s="29"/>
      <c r="AA179" s="29"/>
      <c r="AB179" s="29"/>
      <c r="AC179" s="29"/>
      <c r="AD179" s="29"/>
      <c r="AE179" s="29"/>
      <c r="AT179" s="15" t="s">
        <v>135</v>
      </c>
      <c r="AU179" s="15" t="s">
        <v>87</v>
      </c>
    </row>
    <row r="180" spans="1:65" s="2" customFormat="1" ht="21.75" customHeight="1">
      <c r="A180" s="29"/>
      <c r="B180" s="30"/>
      <c r="C180" s="186" t="s">
        <v>8</v>
      </c>
      <c r="D180" s="186" t="s">
        <v>129</v>
      </c>
      <c r="E180" s="187" t="s">
        <v>246</v>
      </c>
      <c r="F180" s="188" t="s">
        <v>247</v>
      </c>
      <c r="G180" s="189" t="s">
        <v>154</v>
      </c>
      <c r="H180" s="190">
        <v>9</v>
      </c>
      <c r="I180" s="191">
        <v>0</v>
      </c>
      <c r="J180" s="191"/>
      <c r="K180" s="191">
        <f>ROUND(P180*H180,2)</f>
        <v>0</v>
      </c>
      <c r="L180" s="192"/>
      <c r="M180" s="34"/>
      <c r="N180" s="193" t="s">
        <v>1</v>
      </c>
      <c r="O180" s="194" t="s">
        <v>41</v>
      </c>
      <c r="P180" s="195">
        <f>I180+J180</f>
        <v>0</v>
      </c>
      <c r="Q180" s="195">
        <f>ROUND(I180*H180,2)</f>
        <v>0</v>
      </c>
      <c r="R180" s="195">
        <f>ROUND(J180*H180,2)</f>
        <v>0</v>
      </c>
      <c r="S180" s="196">
        <v>1.24</v>
      </c>
      <c r="T180" s="196">
        <f>S180*H180</f>
        <v>11.16</v>
      </c>
      <c r="U180" s="196">
        <v>0</v>
      </c>
      <c r="V180" s="196">
        <f>U180*H180</f>
        <v>0</v>
      </c>
      <c r="W180" s="196">
        <v>0</v>
      </c>
      <c r="X180" s="197">
        <f>W180*H180</f>
        <v>0</v>
      </c>
      <c r="Y180" s="29"/>
      <c r="Z180" s="29"/>
      <c r="AA180" s="29"/>
      <c r="AB180" s="29"/>
      <c r="AC180" s="29"/>
      <c r="AD180" s="29"/>
      <c r="AE180" s="29"/>
      <c r="AR180" s="198" t="s">
        <v>133</v>
      </c>
      <c r="AT180" s="198" t="s">
        <v>129</v>
      </c>
      <c r="AU180" s="198" t="s">
        <v>87</v>
      </c>
      <c r="AY180" s="15" t="s">
        <v>127</v>
      </c>
      <c r="BE180" s="199">
        <f>IF(O180="základní",K180,0)</f>
        <v>0</v>
      </c>
      <c r="BF180" s="199">
        <f>IF(O180="snížená",K180,0)</f>
        <v>0</v>
      </c>
      <c r="BG180" s="199">
        <f>IF(O180="zákl. přenesená",K180,0)</f>
        <v>0</v>
      </c>
      <c r="BH180" s="199">
        <f>IF(O180="sníž. přenesená",K180,0)</f>
        <v>0</v>
      </c>
      <c r="BI180" s="199">
        <f>IF(O180="nulová",K180,0)</f>
        <v>0</v>
      </c>
      <c r="BJ180" s="15" t="s">
        <v>85</v>
      </c>
      <c r="BK180" s="199">
        <f>ROUND(P180*H180,2)</f>
        <v>0</v>
      </c>
      <c r="BL180" s="15" t="s">
        <v>133</v>
      </c>
      <c r="BM180" s="198" t="s">
        <v>248</v>
      </c>
    </row>
    <row r="181" spans="1:65" s="2" customFormat="1" ht="29.25">
      <c r="A181" s="29"/>
      <c r="B181" s="30"/>
      <c r="C181" s="31"/>
      <c r="D181" s="200" t="s">
        <v>135</v>
      </c>
      <c r="E181" s="31"/>
      <c r="F181" s="201" t="s">
        <v>249</v>
      </c>
      <c r="G181" s="31"/>
      <c r="H181" s="31"/>
      <c r="I181" s="31"/>
      <c r="J181" s="31"/>
      <c r="K181" s="31"/>
      <c r="L181" s="31"/>
      <c r="M181" s="34"/>
      <c r="N181" s="202"/>
      <c r="O181" s="203"/>
      <c r="P181" s="66"/>
      <c r="Q181" s="66"/>
      <c r="R181" s="66"/>
      <c r="S181" s="66"/>
      <c r="T181" s="66"/>
      <c r="U181" s="66"/>
      <c r="V181" s="66"/>
      <c r="W181" s="66"/>
      <c r="X181" s="67"/>
      <c r="Y181" s="29"/>
      <c r="Z181" s="29"/>
      <c r="AA181" s="29"/>
      <c r="AB181" s="29"/>
      <c r="AC181" s="29"/>
      <c r="AD181" s="29"/>
      <c r="AE181" s="29"/>
      <c r="AT181" s="15" t="s">
        <v>135</v>
      </c>
      <c r="AU181" s="15" t="s">
        <v>87</v>
      </c>
    </row>
    <row r="182" spans="1:65" s="2" customFormat="1" ht="21.75" customHeight="1">
      <c r="A182" s="29"/>
      <c r="B182" s="30"/>
      <c r="C182" s="186" t="s">
        <v>250</v>
      </c>
      <c r="D182" s="186" t="s">
        <v>129</v>
      </c>
      <c r="E182" s="187" t="s">
        <v>251</v>
      </c>
      <c r="F182" s="188" t="s">
        <v>252</v>
      </c>
      <c r="G182" s="189" t="s">
        <v>154</v>
      </c>
      <c r="H182" s="190">
        <v>5</v>
      </c>
      <c r="I182" s="191">
        <v>0</v>
      </c>
      <c r="J182" s="191"/>
      <c r="K182" s="191">
        <f>ROUND(P182*H182,2)</f>
        <v>0</v>
      </c>
      <c r="L182" s="192"/>
      <c r="M182" s="34"/>
      <c r="N182" s="193" t="s">
        <v>1</v>
      </c>
      <c r="O182" s="194" t="s">
        <v>41</v>
      </c>
      <c r="P182" s="195">
        <f>I182+J182</f>
        <v>0</v>
      </c>
      <c r="Q182" s="195">
        <f>ROUND(I182*H182,2)</f>
        <v>0</v>
      </c>
      <c r="R182" s="195">
        <f>ROUND(J182*H182,2)</f>
        <v>0</v>
      </c>
      <c r="S182" s="196">
        <v>2.7829999999999999</v>
      </c>
      <c r="T182" s="196">
        <f>S182*H182</f>
        <v>13.914999999999999</v>
      </c>
      <c r="U182" s="196">
        <v>0</v>
      </c>
      <c r="V182" s="196">
        <f>U182*H182</f>
        <v>0</v>
      </c>
      <c r="W182" s="196">
        <v>0</v>
      </c>
      <c r="X182" s="197">
        <f>W182*H182</f>
        <v>0</v>
      </c>
      <c r="Y182" s="29"/>
      <c r="Z182" s="29"/>
      <c r="AA182" s="29"/>
      <c r="AB182" s="29"/>
      <c r="AC182" s="29"/>
      <c r="AD182" s="29"/>
      <c r="AE182" s="29"/>
      <c r="AR182" s="198" t="s">
        <v>133</v>
      </c>
      <c r="AT182" s="198" t="s">
        <v>129</v>
      </c>
      <c r="AU182" s="198" t="s">
        <v>87</v>
      </c>
      <c r="AY182" s="15" t="s">
        <v>127</v>
      </c>
      <c r="BE182" s="199">
        <f>IF(O182="základní",K182,0)</f>
        <v>0</v>
      </c>
      <c r="BF182" s="199">
        <f>IF(O182="snížená",K182,0)</f>
        <v>0</v>
      </c>
      <c r="BG182" s="199">
        <f>IF(O182="zákl. přenesená",K182,0)</f>
        <v>0</v>
      </c>
      <c r="BH182" s="199">
        <f>IF(O182="sníž. přenesená",K182,0)</f>
        <v>0</v>
      </c>
      <c r="BI182" s="199">
        <f>IF(O182="nulová",K182,0)</f>
        <v>0</v>
      </c>
      <c r="BJ182" s="15" t="s">
        <v>85</v>
      </c>
      <c r="BK182" s="199">
        <f>ROUND(P182*H182,2)</f>
        <v>0</v>
      </c>
      <c r="BL182" s="15" t="s">
        <v>133</v>
      </c>
      <c r="BM182" s="198" t="s">
        <v>253</v>
      </c>
    </row>
    <row r="183" spans="1:65" s="2" customFormat="1" ht="29.25">
      <c r="A183" s="29"/>
      <c r="B183" s="30"/>
      <c r="C183" s="31"/>
      <c r="D183" s="200" t="s">
        <v>135</v>
      </c>
      <c r="E183" s="31"/>
      <c r="F183" s="201" t="s">
        <v>254</v>
      </c>
      <c r="G183" s="31"/>
      <c r="H183" s="31"/>
      <c r="I183" s="31"/>
      <c r="J183" s="31"/>
      <c r="K183" s="31"/>
      <c r="L183" s="31"/>
      <c r="M183" s="34"/>
      <c r="N183" s="202"/>
      <c r="O183" s="203"/>
      <c r="P183" s="66"/>
      <c r="Q183" s="66"/>
      <c r="R183" s="66"/>
      <c r="S183" s="66"/>
      <c r="T183" s="66"/>
      <c r="U183" s="66"/>
      <c r="V183" s="66"/>
      <c r="W183" s="66"/>
      <c r="X183" s="67"/>
      <c r="Y183" s="29"/>
      <c r="Z183" s="29"/>
      <c r="AA183" s="29"/>
      <c r="AB183" s="29"/>
      <c r="AC183" s="29"/>
      <c r="AD183" s="29"/>
      <c r="AE183" s="29"/>
      <c r="AT183" s="15" t="s">
        <v>135</v>
      </c>
      <c r="AU183" s="15" t="s">
        <v>87</v>
      </c>
    </row>
    <row r="184" spans="1:65" s="2" customFormat="1" ht="21.75" customHeight="1">
      <c r="A184" s="29"/>
      <c r="B184" s="30"/>
      <c r="C184" s="186" t="s">
        <v>255</v>
      </c>
      <c r="D184" s="186" t="s">
        <v>129</v>
      </c>
      <c r="E184" s="187" t="s">
        <v>256</v>
      </c>
      <c r="F184" s="188" t="s">
        <v>257</v>
      </c>
      <c r="G184" s="189" t="s">
        <v>154</v>
      </c>
      <c r="H184" s="190">
        <v>5</v>
      </c>
      <c r="I184" s="191">
        <v>0</v>
      </c>
      <c r="J184" s="191"/>
      <c r="K184" s="191">
        <f>ROUND(P184*H184,2)</f>
        <v>0</v>
      </c>
      <c r="L184" s="192"/>
      <c r="M184" s="34"/>
      <c r="N184" s="193" t="s">
        <v>1</v>
      </c>
      <c r="O184" s="194" t="s">
        <v>41</v>
      </c>
      <c r="P184" s="195">
        <f>I184+J184</f>
        <v>0</v>
      </c>
      <c r="Q184" s="195">
        <f>ROUND(I184*H184,2)</f>
        <v>0</v>
      </c>
      <c r="R184" s="195">
        <f>ROUND(J184*H184,2)</f>
        <v>0</v>
      </c>
      <c r="S184" s="196">
        <v>0.58199999999999996</v>
      </c>
      <c r="T184" s="196">
        <f>S184*H184</f>
        <v>2.9099999999999997</v>
      </c>
      <c r="U184" s="196">
        <v>0</v>
      </c>
      <c r="V184" s="196">
        <f>U184*H184</f>
        <v>0</v>
      </c>
      <c r="W184" s="196">
        <v>0</v>
      </c>
      <c r="X184" s="197">
        <f>W184*H184</f>
        <v>0</v>
      </c>
      <c r="Y184" s="29"/>
      <c r="Z184" s="29"/>
      <c r="AA184" s="29"/>
      <c r="AB184" s="29"/>
      <c r="AC184" s="29"/>
      <c r="AD184" s="29"/>
      <c r="AE184" s="29"/>
      <c r="AR184" s="198" t="s">
        <v>133</v>
      </c>
      <c r="AT184" s="198" t="s">
        <v>129</v>
      </c>
      <c r="AU184" s="198" t="s">
        <v>87</v>
      </c>
      <c r="AY184" s="15" t="s">
        <v>127</v>
      </c>
      <c r="BE184" s="199">
        <f>IF(O184="základní",K184,0)</f>
        <v>0</v>
      </c>
      <c r="BF184" s="199">
        <f>IF(O184="snížená",K184,0)</f>
        <v>0</v>
      </c>
      <c r="BG184" s="199">
        <f>IF(O184="zákl. přenesená",K184,0)</f>
        <v>0</v>
      </c>
      <c r="BH184" s="199">
        <f>IF(O184="sníž. přenesená",K184,0)</f>
        <v>0</v>
      </c>
      <c r="BI184" s="199">
        <f>IF(O184="nulová",K184,0)</f>
        <v>0</v>
      </c>
      <c r="BJ184" s="15" t="s">
        <v>85</v>
      </c>
      <c r="BK184" s="199">
        <f>ROUND(P184*H184,2)</f>
        <v>0</v>
      </c>
      <c r="BL184" s="15" t="s">
        <v>133</v>
      </c>
      <c r="BM184" s="198" t="s">
        <v>258</v>
      </c>
    </row>
    <row r="185" spans="1:65" s="2" customFormat="1" ht="29.25">
      <c r="A185" s="29"/>
      <c r="B185" s="30"/>
      <c r="C185" s="31"/>
      <c r="D185" s="200" t="s">
        <v>135</v>
      </c>
      <c r="E185" s="31"/>
      <c r="F185" s="201" t="s">
        <v>259</v>
      </c>
      <c r="G185" s="31"/>
      <c r="H185" s="31"/>
      <c r="I185" s="31"/>
      <c r="J185" s="31"/>
      <c r="K185" s="31"/>
      <c r="L185" s="31"/>
      <c r="M185" s="34"/>
      <c r="N185" s="202"/>
      <c r="O185" s="203"/>
      <c r="P185" s="66"/>
      <c r="Q185" s="66"/>
      <c r="R185" s="66"/>
      <c r="S185" s="66"/>
      <c r="T185" s="66"/>
      <c r="U185" s="66"/>
      <c r="V185" s="66"/>
      <c r="W185" s="66"/>
      <c r="X185" s="67"/>
      <c r="Y185" s="29"/>
      <c r="Z185" s="29"/>
      <c r="AA185" s="29"/>
      <c r="AB185" s="29"/>
      <c r="AC185" s="29"/>
      <c r="AD185" s="29"/>
      <c r="AE185" s="29"/>
      <c r="AT185" s="15" t="s">
        <v>135</v>
      </c>
      <c r="AU185" s="15" t="s">
        <v>87</v>
      </c>
    </row>
    <row r="186" spans="1:65" s="2" customFormat="1" ht="21.75" customHeight="1">
      <c r="A186" s="29"/>
      <c r="B186" s="30"/>
      <c r="C186" s="186" t="s">
        <v>260</v>
      </c>
      <c r="D186" s="186" t="s">
        <v>129</v>
      </c>
      <c r="E186" s="187" t="s">
        <v>261</v>
      </c>
      <c r="F186" s="188" t="s">
        <v>262</v>
      </c>
      <c r="G186" s="189" t="s">
        <v>154</v>
      </c>
      <c r="H186" s="190">
        <v>8</v>
      </c>
      <c r="I186" s="191">
        <v>0</v>
      </c>
      <c r="J186" s="191"/>
      <c r="K186" s="191">
        <f>ROUND(P186*H186,2)</f>
        <v>0</v>
      </c>
      <c r="L186" s="192"/>
      <c r="M186" s="34"/>
      <c r="N186" s="193" t="s">
        <v>1</v>
      </c>
      <c r="O186" s="194" t="s">
        <v>41</v>
      </c>
      <c r="P186" s="195">
        <f>I186+J186</f>
        <v>0</v>
      </c>
      <c r="Q186" s="195">
        <f>ROUND(I186*H186,2)</f>
        <v>0</v>
      </c>
      <c r="R186" s="195">
        <f>ROUND(J186*H186,2)</f>
        <v>0</v>
      </c>
      <c r="S186" s="196">
        <v>1.129</v>
      </c>
      <c r="T186" s="196">
        <f>S186*H186</f>
        <v>9.032</v>
      </c>
      <c r="U186" s="196">
        <v>0</v>
      </c>
      <c r="V186" s="196">
        <f>U186*H186</f>
        <v>0</v>
      </c>
      <c r="W186" s="196">
        <v>0</v>
      </c>
      <c r="X186" s="197">
        <f>W186*H186</f>
        <v>0</v>
      </c>
      <c r="Y186" s="29"/>
      <c r="Z186" s="29"/>
      <c r="AA186" s="29"/>
      <c r="AB186" s="29"/>
      <c r="AC186" s="29"/>
      <c r="AD186" s="29"/>
      <c r="AE186" s="29"/>
      <c r="AR186" s="198" t="s">
        <v>133</v>
      </c>
      <c r="AT186" s="198" t="s">
        <v>129</v>
      </c>
      <c r="AU186" s="198" t="s">
        <v>87</v>
      </c>
      <c r="AY186" s="15" t="s">
        <v>127</v>
      </c>
      <c r="BE186" s="199">
        <f>IF(O186="základní",K186,0)</f>
        <v>0</v>
      </c>
      <c r="BF186" s="199">
        <f>IF(O186="snížená",K186,0)</f>
        <v>0</v>
      </c>
      <c r="BG186" s="199">
        <f>IF(O186="zákl. přenesená",K186,0)</f>
        <v>0</v>
      </c>
      <c r="BH186" s="199">
        <f>IF(O186="sníž. přenesená",K186,0)</f>
        <v>0</v>
      </c>
      <c r="BI186" s="199">
        <f>IF(O186="nulová",K186,0)</f>
        <v>0</v>
      </c>
      <c r="BJ186" s="15" t="s">
        <v>85</v>
      </c>
      <c r="BK186" s="199">
        <f>ROUND(P186*H186,2)</f>
        <v>0</v>
      </c>
      <c r="BL186" s="15" t="s">
        <v>133</v>
      </c>
      <c r="BM186" s="198" t="s">
        <v>263</v>
      </c>
    </row>
    <row r="187" spans="1:65" s="2" customFormat="1" ht="29.25">
      <c r="A187" s="29"/>
      <c r="B187" s="30"/>
      <c r="C187" s="31"/>
      <c r="D187" s="200" t="s">
        <v>135</v>
      </c>
      <c r="E187" s="31"/>
      <c r="F187" s="201" t="s">
        <v>264</v>
      </c>
      <c r="G187" s="31"/>
      <c r="H187" s="31"/>
      <c r="I187" s="31"/>
      <c r="J187" s="31"/>
      <c r="K187" s="31"/>
      <c r="L187" s="31"/>
      <c r="M187" s="34"/>
      <c r="N187" s="202"/>
      <c r="O187" s="203"/>
      <c r="P187" s="66"/>
      <c r="Q187" s="66"/>
      <c r="R187" s="66"/>
      <c r="S187" s="66"/>
      <c r="T187" s="66"/>
      <c r="U187" s="66"/>
      <c r="V187" s="66"/>
      <c r="W187" s="66"/>
      <c r="X187" s="67"/>
      <c r="Y187" s="29"/>
      <c r="Z187" s="29"/>
      <c r="AA187" s="29"/>
      <c r="AB187" s="29"/>
      <c r="AC187" s="29"/>
      <c r="AD187" s="29"/>
      <c r="AE187" s="29"/>
      <c r="AT187" s="15" t="s">
        <v>135</v>
      </c>
      <c r="AU187" s="15" t="s">
        <v>87</v>
      </c>
    </row>
    <row r="188" spans="1:65" s="2" customFormat="1" ht="21.75" customHeight="1">
      <c r="A188" s="29"/>
      <c r="B188" s="30"/>
      <c r="C188" s="186" t="s">
        <v>265</v>
      </c>
      <c r="D188" s="186" t="s">
        <v>129</v>
      </c>
      <c r="E188" s="187" t="s">
        <v>266</v>
      </c>
      <c r="F188" s="188" t="s">
        <v>267</v>
      </c>
      <c r="G188" s="189" t="s">
        <v>154</v>
      </c>
      <c r="H188" s="190">
        <v>2</v>
      </c>
      <c r="I188" s="191">
        <v>0</v>
      </c>
      <c r="J188" s="191"/>
      <c r="K188" s="191">
        <f>ROUND(P188*H188,2)</f>
        <v>0</v>
      </c>
      <c r="L188" s="192"/>
      <c r="M188" s="34"/>
      <c r="N188" s="193" t="s">
        <v>1</v>
      </c>
      <c r="O188" s="194" t="s">
        <v>41</v>
      </c>
      <c r="P188" s="195">
        <f>I188+J188</f>
        <v>0</v>
      </c>
      <c r="Q188" s="195">
        <f>ROUND(I188*H188,2)</f>
        <v>0</v>
      </c>
      <c r="R188" s="195">
        <f>ROUND(J188*H188,2)</f>
        <v>0</v>
      </c>
      <c r="S188" s="196">
        <v>2.2690000000000001</v>
      </c>
      <c r="T188" s="196">
        <f>S188*H188</f>
        <v>4.5380000000000003</v>
      </c>
      <c r="U188" s="196">
        <v>0</v>
      </c>
      <c r="V188" s="196">
        <f>U188*H188</f>
        <v>0</v>
      </c>
      <c r="W188" s="196">
        <v>0</v>
      </c>
      <c r="X188" s="197">
        <f>W188*H188</f>
        <v>0</v>
      </c>
      <c r="Y188" s="29"/>
      <c r="Z188" s="29"/>
      <c r="AA188" s="29"/>
      <c r="AB188" s="29"/>
      <c r="AC188" s="29"/>
      <c r="AD188" s="29"/>
      <c r="AE188" s="29"/>
      <c r="AR188" s="198" t="s">
        <v>133</v>
      </c>
      <c r="AT188" s="198" t="s">
        <v>129</v>
      </c>
      <c r="AU188" s="198" t="s">
        <v>87</v>
      </c>
      <c r="AY188" s="15" t="s">
        <v>127</v>
      </c>
      <c r="BE188" s="199">
        <f>IF(O188="základní",K188,0)</f>
        <v>0</v>
      </c>
      <c r="BF188" s="199">
        <f>IF(O188="snížená",K188,0)</f>
        <v>0</v>
      </c>
      <c r="BG188" s="199">
        <f>IF(O188="zákl. přenesená",K188,0)</f>
        <v>0</v>
      </c>
      <c r="BH188" s="199">
        <f>IF(O188="sníž. přenesená",K188,0)</f>
        <v>0</v>
      </c>
      <c r="BI188" s="199">
        <f>IF(O188="nulová",K188,0)</f>
        <v>0</v>
      </c>
      <c r="BJ188" s="15" t="s">
        <v>85</v>
      </c>
      <c r="BK188" s="199">
        <f>ROUND(P188*H188,2)</f>
        <v>0</v>
      </c>
      <c r="BL188" s="15" t="s">
        <v>133</v>
      </c>
      <c r="BM188" s="198" t="s">
        <v>268</v>
      </c>
    </row>
    <row r="189" spans="1:65" s="2" customFormat="1" ht="29.25">
      <c r="A189" s="29"/>
      <c r="B189" s="30"/>
      <c r="C189" s="31"/>
      <c r="D189" s="200" t="s">
        <v>135</v>
      </c>
      <c r="E189" s="31"/>
      <c r="F189" s="201" t="s">
        <v>269</v>
      </c>
      <c r="G189" s="31"/>
      <c r="H189" s="31"/>
      <c r="I189" s="31"/>
      <c r="J189" s="31"/>
      <c r="K189" s="31"/>
      <c r="L189" s="31"/>
      <c r="M189" s="34"/>
      <c r="N189" s="202"/>
      <c r="O189" s="203"/>
      <c r="P189" s="66"/>
      <c r="Q189" s="66"/>
      <c r="R189" s="66"/>
      <c r="S189" s="66"/>
      <c r="T189" s="66"/>
      <c r="U189" s="66"/>
      <c r="V189" s="66"/>
      <c r="W189" s="66"/>
      <c r="X189" s="67"/>
      <c r="Y189" s="29"/>
      <c r="Z189" s="29"/>
      <c r="AA189" s="29"/>
      <c r="AB189" s="29"/>
      <c r="AC189" s="29"/>
      <c r="AD189" s="29"/>
      <c r="AE189" s="29"/>
      <c r="AT189" s="15" t="s">
        <v>135</v>
      </c>
      <c r="AU189" s="15" t="s">
        <v>87</v>
      </c>
    </row>
    <row r="190" spans="1:65" s="2" customFormat="1" ht="21.75" customHeight="1">
      <c r="A190" s="29"/>
      <c r="B190" s="30"/>
      <c r="C190" s="186" t="s">
        <v>270</v>
      </c>
      <c r="D190" s="186" t="s">
        <v>129</v>
      </c>
      <c r="E190" s="187" t="s">
        <v>271</v>
      </c>
      <c r="F190" s="188" t="s">
        <v>272</v>
      </c>
      <c r="G190" s="189" t="s">
        <v>154</v>
      </c>
      <c r="H190" s="190">
        <v>6</v>
      </c>
      <c r="I190" s="191">
        <v>0</v>
      </c>
      <c r="J190" s="191"/>
      <c r="K190" s="191">
        <f>ROUND(P190*H190,2)</f>
        <v>0</v>
      </c>
      <c r="L190" s="192"/>
      <c r="M190" s="34"/>
      <c r="N190" s="193" t="s">
        <v>1</v>
      </c>
      <c r="O190" s="194" t="s">
        <v>41</v>
      </c>
      <c r="P190" s="195">
        <f>I190+J190</f>
        <v>0</v>
      </c>
      <c r="Q190" s="195">
        <f>ROUND(I190*H190,2)</f>
        <v>0</v>
      </c>
      <c r="R190" s="195">
        <f>ROUND(J190*H190,2)</f>
        <v>0</v>
      </c>
      <c r="S190" s="196">
        <v>0.1</v>
      </c>
      <c r="T190" s="196">
        <f>S190*H190</f>
        <v>0.60000000000000009</v>
      </c>
      <c r="U190" s="196">
        <v>0</v>
      </c>
      <c r="V190" s="196">
        <f>U190*H190</f>
        <v>0</v>
      </c>
      <c r="W190" s="196">
        <v>0</v>
      </c>
      <c r="X190" s="197">
        <f>W190*H190</f>
        <v>0</v>
      </c>
      <c r="Y190" s="29"/>
      <c r="Z190" s="29"/>
      <c r="AA190" s="29"/>
      <c r="AB190" s="29"/>
      <c r="AC190" s="29"/>
      <c r="AD190" s="29"/>
      <c r="AE190" s="29"/>
      <c r="AR190" s="198" t="s">
        <v>133</v>
      </c>
      <c r="AT190" s="198" t="s">
        <v>129</v>
      </c>
      <c r="AU190" s="198" t="s">
        <v>87</v>
      </c>
      <c r="AY190" s="15" t="s">
        <v>127</v>
      </c>
      <c r="BE190" s="199">
        <f>IF(O190="základní",K190,0)</f>
        <v>0</v>
      </c>
      <c r="BF190" s="199">
        <f>IF(O190="snížená",K190,0)</f>
        <v>0</v>
      </c>
      <c r="BG190" s="199">
        <f>IF(O190="zákl. přenesená",K190,0)</f>
        <v>0</v>
      </c>
      <c r="BH190" s="199">
        <f>IF(O190="sníž. přenesená",K190,0)</f>
        <v>0</v>
      </c>
      <c r="BI190" s="199">
        <f>IF(O190="nulová",K190,0)</f>
        <v>0</v>
      </c>
      <c r="BJ190" s="15" t="s">
        <v>85</v>
      </c>
      <c r="BK190" s="199">
        <f>ROUND(P190*H190,2)</f>
        <v>0</v>
      </c>
      <c r="BL190" s="15" t="s">
        <v>133</v>
      </c>
      <c r="BM190" s="198" t="s">
        <v>273</v>
      </c>
    </row>
    <row r="191" spans="1:65" s="2" customFormat="1" ht="29.25">
      <c r="A191" s="29"/>
      <c r="B191" s="30"/>
      <c r="C191" s="31"/>
      <c r="D191" s="200" t="s">
        <v>135</v>
      </c>
      <c r="E191" s="31"/>
      <c r="F191" s="201" t="s">
        <v>274</v>
      </c>
      <c r="G191" s="31"/>
      <c r="H191" s="31"/>
      <c r="I191" s="31"/>
      <c r="J191" s="31"/>
      <c r="K191" s="31"/>
      <c r="L191" s="31"/>
      <c r="M191" s="34"/>
      <c r="N191" s="202"/>
      <c r="O191" s="203"/>
      <c r="P191" s="66"/>
      <c r="Q191" s="66"/>
      <c r="R191" s="66"/>
      <c r="S191" s="66"/>
      <c r="T191" s="66"/>
      <c r="U191" s="66"/>
      <c r="V191" s="66"/>
      <c r="W191" s="66"/>
      <c r="X191" s="67"/>
      <c r="Y191" s="29"/>
      <c r="Z191" s="29"/>
      <c r="AA191" s="29"/>
      <c r="AB191" s="29"/>
      <c r="AC191" s="29"/>
      <c r="AD191" s="29"/>
      <c r="AE191" s="29"/>
      <c r="AT191" s="15" t="s">
        <v>135</v>
      </c>
      <c r="AU191" s="15" t="s">
        <v>87</v>
      </c>
    </row>
    <row r="192" spans="1:65" s="2" customFormat="1" ht="21.75" customHeight="1">
      <c r="A192" s="29"/>
      <c r="B192" s="30"/>
      <c r="C192" s="186" t="s">
        <v>275</v>
      </c>
      <c r="D192" s="186" t="s">
        <v>129</v>
      </c>
      <c r="E192" s="187" t="s">
        <v>276</v>
      </c>
      <c r="F192" s="188" t="s">
        <v>277</v>
      </c>
      <c r="G192" s="189" t="s">
        <v>154</v>
      </c>
      <c r="H192" s="190">
        <v>13</v>
      </c>
      <c r="I192" s="191">
        <v>0</v>
      </c>
      <c r="J192" s="191"/>
      <c r="K192" s="191">
        <f>ROUND(P192*H192,2)</f>
        <v>0</v>
      </c>
      <c r="L192" s="192"/>
      <c r="M192" s="34"/>
      <c r="N192" s="193" t="s">
        <v>1</v>
      </c>
      <c r="O192" s="194" t="s">
        <v>41</v>
      </c>
      <c r="P192" s="195">
        <f>I192+J192</f>
        <v>0</v>
      </c>
      <c r="Q192" s="195">
        <f>ROUND(I192*H192,2)</f>
        <v>0</v>
      </c>
      <c r="R192" s="195">
        <f>ROUND(J192*H192,2)</f>
        <v>0</v>
      </c>
      <c r="S192" s="196">
        <v>0.44400000000000001</v>
      </c>
      <c r="T192" s="196">
        <f>S192*H192</f>
        <v>5.7720000000000002</v>
      </c>
      <c r="U192" s="196">
        <v>0</v>
      </c>
      <c r="V192" s="196">
        <f>U192*H192</f>
        <v>0</v>
      </c>
      <c r="W192" s="196">
        <v>0</v>
      </c>
      <c r="X192" s="197">
        <f>W192*H192</f>
        <v>0</v>
      </c>
      <c r="Y192" s="29"/>
      <c r="Z192" s="29"/>
      <c r="AA192" s="29"/>
      <c r="AB192" s="29"/>
      <c r="AC192" s="29"/>
      <c r="AD192" s="29"/>
      <c r="AE192" s="29"/>
      <c r="AR192" s="198" t="s">
        <v>133</v>
      </c>
      <c r="AT192" s="198" t="s">
        <v>129</v>
      </c>
      <c r="AU192" s="198" t="s">
        <v>87</v>
      </c>
      <c r="AY192" s="15" t="s">
        <v>127</v>
      </c>
      <c r="BE192" s="199">
        <f>IF(O192="základní",K192,0)</f>
        <v>0</v>
      </c>
      <c r="BF192" s="199">
        <f>IF(O192="snížená",K192,0)</f>
        <v>0</v>
      </c>
      <c r="BG192" s="199">
        <f>IF(O192="zákl. přenesená",K192,0)</f>
        <v>0</v>
      </c>
      <c r="BH192" s="199">
        <f>IF(O192="sníž. přenesená",K192,0)</f>
        <v>0</v>
      </c>
      <c r="BI192" s="199">
        <f>IF(O192="nulová",K192,0)</f>
        <v>0</v>
      </c>
      <c r="BJ192" s="15" t="s">
        <v>85</v>
      </c>
      <c r="BK192" s="199">
        <f>ROUND(P192*H192,2)</f>
        <v>0</v>
      </c>
      <c r="BL192" s="15" t="s">
        <v>133</v>
      </c>
      <c r="BM192" s="198" t="s">
        <v>278</v>
      </c>
    </row>
    <row r="193" spans="1:65" s="2" customFormat="1" ht="29.25">
      <c r="A193" s="29"/>
      <c r="B193" s="30"/>
      <c r="C193" s="31"/>
      <c r="D193" s="200" t="s">
        <v>135</v>
      </c>
      <c r="E193" s="31"/>
      <c r="F193" s="201" t="s">
        <v>279</v>
      </c>
      <c r="G193" s="31"/>
      <c r="H193" s="31"/>
      <c r="I193" s="31"/>
      <c r="J193" s="31"/>
      <c r="K193" s="31"/>
      <c r="L193" s="31"/>
      <c r="M193" s="34"/>
      <c r="N193" s="202"/>
      <c r="O193" s="203"/>
      <c r="P193" s="66"/>
      <c r="Q193" s="66"/>
      <c r="R193" s="66"/>
      <c r="S193" s="66"/>
      <c r="T193" s="66"/>
      <c r="U193" s="66"/>
      <c r="V193" s="66"/>
      <c r="W193" s="66"/>
      <c r="X193" s="67"/>
      <c r="Y193" s="29"/>
      <c r="Z193" s="29"/>
      <c r="AA193" s="29"/>
      <c r="AB193" s="29"/>
      <c r="AC193" s="29"/>
      <c r="AD193" s="29"/>
      <c r="AE193" s="29"/>
      <c r="AT193" s="15" t="s">
        <v>135</v>
      </c>
      <c r="AU193" s="15" t="s">
        <v>87</v>
      </c>
    </row>
    <row r="194" spans="1:65" s="2" customFormat="1" ht="21.75" customHeight="1">
      <c r="A194" s="29"/>
      <c r="B194" s="30"/>
      <c r="C194" s="186" t="s">
        <v>280</v>
      </c>
      <c r="D194" s="186" t="s">
        <v>129</v>
      </c>
      <c r="E194" s="187" t="s">
        <v>281</v>
      </c>
      <c r="F194" s="188" t="s">
        <v>282</v>
      </c>
      <c r="G194" s="189" t="s">
        <v>154</v>
      </c>
      <c r="H194" s="190">
        <v>6</v>
      </c>
      <c r="I194" s="191">
        <v>0</v>
      </c>
      <c r="J194" s="191"/>
      <c r="K194" s="191">
        <f>ROUND(P194*H194,2)</f>
        <v>0</v>
      </c>
      <c r="L194" s="192"/>
      <c r="M194" s="34"/>
      <c r="N194" s="193" t="s">
        <v>1</v>
      </c>
      <c r="O194" s="194" t="s">
        <v>41</v>
      </c>
      <c r="P194" s="195">
        <f>I194+J194</f>
        <v>0</v>
      </c>
      <c r="Q194" s="195">
        <f>ROUND(I194*H194,2)</f>
        <v>0</v>
      </c>
      <c r="R194" s="195">
        <f>ROUND(J194*H194,2)</f>
        <v>0</v>
      </c>
      <c r="S194" s="196">
        <v>0.78600000000000003</v>
      </c>
      <c r="T194" s="196">
        <f>S194*H194</f>
        <v>4.7160000000000002</v>
      </c>
      <c r="U194" s="196">
        <v>0</v>
      </c>
      <c r="V194" s="196">
        <f>U194*H194</f>
        <v>0</v>
      </c>
      <c r="W194" s="196">
        <v>0</v>
      </c>
      <c r="X194" s="197">
        <f>W194*H194</f>
        <v>0</v>
      </c>
      <c r="Y194" s="29"/>
      <c r="Z194" s="29"/>
      <c r="AA194" s="29"/>
      <c r="AB194" s="29"/>
      <c r="AC194" s="29"/>
      <c r="AD194" s="29"/>
      <c r="AE194" s="29"/>
      <c r="AR194" s="198" t="s">
        <v>133</v>
      </c>
      <c r="AT194" s="198" t="s">
        <v>129</v>
      </c>
      <c r="AU194" s="198" t="s">
        <v>87</v>
      </c>
      <c r="AY194" s="15" t="s">
        <v>127</v>
      </c>
      <c r="BE194" s="199">
        <f>IF(O194="základní",K194,0)</f>
        <v>0</v>
      </c>
      <c r="BF194" s="199">
        <f>IF(O194="snížená",K194,0)</f>
        <v>0</v>
      </c>
      <c r="BG194" s="199">
        <f>IF(O194="zákl. přenesená",K194,0)</f>
        <v>0</v>
      </c>
      <c r="BH194" s="199">
        <f>IF(O194="sníž. přenesená",K194,0)</f>
        <v>0</v>
      </c>
      <c r="BI194" s="199">
        <f>IF(O194="nulová",K194,0)</f>
        <v>0</v>
      </c>
      <c r="BJ194" s="15" t="s">
        <v>85</v>
      </c>
      <c r="BK194" s="199">
        <f>ROUND(P194*H194,2)</f>
        <v>0</v>
      </c>
      <c r="BL194" s="15" t="s">
        <v>133</v>
      </c>
      <c r="BM194" s="198" t="s">
        <v>283</v>
      </c>
    </row>
    <row r="195" spans="1:65" s="2" customFormat="1" ht="29.25">
      <c r="A195" s="29"/>
      <c r="B195" s="30"/>
      <c r="C195" s="31"/>
      <c r="D195" s="200" t="s">
        <v>135</v>
      </c>
      <c r="E195" s="31"/>
      <c r="F195" s="201" t="s">
        <v>284</v>
      </c>
      <c r="G195" s="31"/>
      <c r="H195" s="31"/>
      <c r="I195" s="31"/>
      <c r="J195" s="31"/>
      <c r="K195" s="31"/>
      <c r="L195" s="31"/>
      <c r="M195" s="34"/>
      <c r="N195" s="202"/>
      <c r="O195" s="203"/>
      <c r="P195" s="66"/>
      <c r="Q195" s="66"/>
      <c r="R195" s="66"/>
      <c r="S195" s="66"/>
      <c r="T195" s="66"/>
      <c r="U195" s="66"/>
      <c r="V195" s="66"/>
      <c r="W195" s="66"/>
      <c r="X195" s="67"/>
      <c r="Y195" s="29"/>
      <c r="Z195" s="29"/>
      <c r="AA195" s="29"/>
      <c r="AB195" s="29"/>
      <c r="AC195" s="29"/>
      <c r="AD195" s="29"/>
      <c r="AE195" s="29"/>
      <c r="AT195" s="15" t="s">
        <v>135</v>
      </c>
      <c r="AU195" s="15" t="s">
        <v>87</v>
      </c>
    </row>
    <row r="196" spans="1:65" s="2" customFormat="1" ht="21.75" customHeight="1">
      <c r="A196" s="29"/>
      <c r="B196" s="30"/>
      <c r="C196" s="186" t="s">
        <v>285</v>
      </c>
      <c r="D196" s="186" t="s">
        <v>129</v>
      </c>
      <c r="E196" s="187" t="s">
        <v>286</v>
      </c>
      <c r="F196" s="188" t="s">
        <v>287</v>
      </c>
      <c r="G196" s="189" t="s">
        <v>154</v>
      </c>
      <c r="H196" s="190">
        <v>2</v>
      </c>
      <c r="I196" s="191">
        <v>0</v>
      </c>
      <c r="J196" s="191"/>
      <c r="K196" s="191">
        <f>ROUND(P196*H196,2)</f>
        <v>0</v>
      </c>
      <c r="L196" s="192"/>
      <c r="M196" s="34"/>
      <c r="N196" s="193" t="s">
        <v>1</v>
      </c>
      <c r="O196" s="194" t="s">
        <v>41</v>
      </c>
      <c r="P196" s="195">
        <f>I196+J196</f>
        <v>0</v>
      </c>
      <c r="Q196" s="195">
        <f>ROUND(I196*H196,2)</f>
        <v>0</v>
      </c>
      <c r="R196" s="195">
        <f>ROUND(J196*H196,2)</f>
        <v>0</v>
      </c>
      <c r="S196" s="196">
        <v>0.96199999999999997</v>
      </c>
      <c r="T196" s="196">
        <f>S196*H196</f>
        <v>1.9239999999999999</v>
      </c>
      <c r="U196" s="196">
        <v>0</v>
      </c>
      <c r="V196" s="196">
        <f>U196*H196</f>
        <v>0</v>
      </c>
      <c r="W196" s="196">
        <v>0</v>
      </c>
      <c r="X196" s="197">
        <f>W196*H196</f>
        <v>0</v>
      </c>
      <c r="Y196" s="29"/>
      <c r="Z196" s="29"/>
      <c r="AA196" s="29"/>
      <c r="AB196" s="29"/>
      <c r="AC196" s="29"/>
      <c r="AD196" s="29"/>
      <c r="AE196" s="29"/>
      <c r="AR196" s="198" t="s">
        <v>133</v>
      </c>
      <c r="AT196" s="198" t="s">
        <v>129</v>
      </c>
      <c r="AU196" s="198" t="s">
        <v>87</v>
      </c>
      <c r="AY196" s="15" t="s">
        <v>127</v>
      </c>
      <c r="BE196" s="199">
        <f>IF(O196="základní",K196,0)</f>
        <v>0</v>
      </c>
      <c r="BF196" s="199">
        <f>IF(O196="snížená",K196,0)</f>
        <v>0</v>
      </c>
      <c r="BG196" s="199">
        <f>IF(O196="zákl. přenesená",K196,0)</f>
        <v>0</v>
      </c>
      <c r="BH196" s="199">
        <f>IF(O196="sníž. přenesená",K196,0)</f>
        <v>0</v>
      </c>
      <c r="BI196" s="199">
        <f>IF(O196="nulová",K196,0)</f>
        <v>0</v>
      </c>
      <c r="BJ196" s="15" t="s">
        <v>85</v>
      </c>
      <c r="BK196" s="199">
        <f>ROUND(P196*H196,2)</f>
        <v>0</v>
      </c>
      <c r="BL196" s="15" t="s">
        <v>133</v>
      </c>
      <c r="BM196" s="198" t="s">
        <v>288</v>
      </c>
    </row>
    <row r="197" spans="1:65" s="2" customFormat="1" ht="29.25">
      <c r="A197" s="29"/>
      <c r="B197" s="30"/>
      <c r="C197" s="31"/>
      <c r="D197" s="200" t="s">
        <v>135</v>
      </c>
      <c r="E197" s="31"/>
      <c r="F197" s="201" t="s">
        <v>289</v>
      </c>
      <c r="G197" s="31"/>
      <c r="H197" s="31"/>
      <c r="I197" s="31"/>
      <c r="J197" s="31"/>
      <c r="K197" s="31"/>
      <c r="L197" s="31"/>
      <c r="M197" s="34"/>
      <c r="N197" s="202"/>
      <c r="O197" s="203"/>
      <c r="P197" s="66"/>
      <c r="Q197" s="66"/>
      <c r="R197" s="66"/>
      <c r="S197" s="66"/>
      <c r="T197" s="66"/>
      <c r="U197" s="66"/>
      <c r="V197" s="66"/>
      <c r="W197" s="66"/>
      <c r="X197" s="67"/>
      <c r="Y197" s="29"/>
      <c r="Z197" s="29"/>
      <c r="AA197" s="29"/>
      <c r="AB197" s="29"/>
      <c r="AC197" s="29"/>
      <c r="AD197" s="29"/>
      <c r="AE197" s="29"/>
      <c r="AT197" s="15" t="s">
        <v>135</v>
      </c>
      <c r="AU197" s="15" t="s">
        <v>87</v>
      </c>
    </row>
    <row r="198" spans="1:65" s="2" customFormat="1" ht="21.75" customHeight="1">
      <c r="A198" s="29"/>
      <c r="B198" s="30"/>
      <c r="C198" s="186" t="s">
        <v>290</v>
      </c>
      <c r="D198" s="186" t="s">
        <v>129</v>
      </c>
      <c r="E198" s="187" t="s">
        <v>291</v>
      </c>
      <c r="F198" s="188" t="s">
        <v>292</v>
      </c>
      <c r="G198" s="189" t="s">
        <v>154</v>
      </c>
      <c r="H198" s="190">
        <v>10</v>
      </c>
      <c r="I198" s="191">
        <v>0</v>
      </c>
      <c r="J198" s="191"/>
      <c r="K198" s="191">
        <f>ROUND(P198*H198,2)</f>
        <v>0</v>
      </c>
      <c r="L198" s="192"/>
      <c r="M198" s="34"/>
      <c r="N198" s="193" t="s">
        <v>1</v>
      </c>
      <c r="O198" s="194" t="s">
        <v>41</v>
      </c>
      <c r="P198" s="195">
        <f>I198+J198</f>
        <v>0</v>
      </c>
      <c r="Q198" s="195">
        <f>ROUND(I198*H198,2)</f>
        <v>0</v>
      </c>
      <c r="R198" s="195">
        <f>ROUND(J198*H198,2)</f>
        <v>0</v>
      </c>
      <c r="S198" s="196">
        <v>1E-3</v>
      </c>
      <c r="T198" s="196">
        <f>S198*H198</f>
        <v>0.01</v>
      </c>
      <c r="U198" s="196">
        <v>0</v>
      </c>
      <c r="V198" s="196">
        <f>U198*H198</f>
        <v>0</v>
      </c>
      <c r="W198" s="196">
        <v>0</v>
      </c>
      <c r="X198" s="197">
        <f>W198*H198</f>
        <v>0</v>
      </c>
      <c r="Y198" s="29"/>
      <c r="Z198" s="29"/>
      <c r="AA198" s="29"/>
      <c r="AB198" s="29"/>
      <c r="AC198" s="29"/>
      <c r="AD198" s="29"/>
      <c r="AE198" s="29"/>
      <c r="AR198" s="198" t="s">
        <v>133</v>
      </c>
      <c r="AT198" s="198" t="s">
        <v>129</v>
      </c>
      <c r="AU198" s="198" t="s">
        <v>87</v>
      </c>
      <c r="AY198" s="15" t="s">
        <v>127</v>
      </c>
      <c r="BE198" s="199">
        <f>IF(O198="základní",K198,0)</f>
        <v>0</v>
      </c>
      <c r="BF198" s="199">
        <f>IF(O198="snížená",K198,0)</f>
        <v>0</v>
      </c>
      <c r="BG198" s="199">
        <f>IF(O198="zákl. přenesená",K198,0)</f>
        <v>0</v>
      </c>
      <c r="BH198" s="199">
        <f>IF(O198="sníž. přenesená",K198,0)</f>
        <v>0</v>
      </c>
      <c r="BI198" s="199">
        <f>IF(O198="nulová",K198,0)</f>
        <v>0</v>
      </c>
      <c r="BJ198" s="15" t="s">
        <v>85</v>
      </c>
      <c r="BK198" s="199">
        <f>ROUND(P198*H198,2)</f>
        <v>0</v>
      </c>
      <c r="BL198" s="15" t="s">
        <v>133</v>
      </c>
      <c r="BM198" s="198" t="s">
        <v>293</v>
      </c>
    </row>
    <row r="199" spans="1:65" s="2" customFormat="1" ht="39">
      <c r="A199" s="29"/>
      <c r="B199" s="30"/>
      <c r="C199" s="31"/>
      <c r="D199" s="200" t="s">
        <v>135</v>
      </c>
      <c r="E199" s="31"/>
      <c r="F199" s="201" t="s">
        <v>294</v>
      </c>
      <c r="G199" s="31"/>
      <c r="H199" s="31"/>
      <c r="I199" s="31"/>
      <c r="J199" s="31"/>
      <c r="K199" s="31"/>
      <c r="L199" s="31"/>
      <c r="M199" s="34"/>
      <c r="N199" s="202"/>
      <c r="O199" s="203"/>
      <c r="P199" s="66"/>
      <c r="Q199" s="66"/>
      <c r="R199" s="66"/>
      <c r="S199" s="66"/>
      <c r="T199" s="66"/>
      <c r="U199" s="66"/>
      <c r="V199" s="66"/>
      <c r="W199" s="66"/>
      <c r="X199" s="67"/>
      <c r="Y199" s="29"/>
      <c r="Z199" s="29"/>
      <c r="AA199" s="29"/>
      <c r="AB199" s="29"/>
      <c r="AC199" s="29"/>
      <c r="AD199" s="29"/>
      <c r="AE199" s="29"/>
      <c r="AT199" s="15" t="s">
        <v>135</v>
      </c>
      <c r="AU199" s="15" t="s">
        <v>87</v>
      </c>
    </row>
    <row r="200" spans="1:65" s="13" customFormat="1" ht="11.25">
      <c r="B200" s="205"/>
      <c r="C200" s="206"/>
      <c r="D200" s="200" t="s">
        <v>139</v>
      </c>
      <c r="E200" s="207" t="s">
        <v>1</v>
      </c>
      <c r="F200" s="208" t="s">
        <v>295</v>
      </c>
      <c r="G200" s="206"/>
      <c r="H200" s="209">
        <v>10</v>
      </c>
      <c r="I200" s="206"/>
      <c r="J200" s="206"/>
      <c r="K200" s="206"/>
      <c r="L200" s="206"/>
      <c r="M200" s="210"/>
      <c r="N200" s="211"/>
      <c r="O200" s="212"/>
      <c r="P200" s="212"/>
      <c r="Q200" s="212"/>
      <c r="R200" s="212"/>
      <c r="S200" s="212"/>
      <c r="T200" s="212"/>
      <c r="U200" s="212"/>
      <c r="V200" s="212"/>
      <c r="W200" s="212"/>
      <c r="X200" s="213"/>
      <c r="AT200" s="214" t="s">
        <v>139</v>
      </c>
      <c r="AU200" s="214" t="s">
        <v>87</v>
      </c>
      <c r="AV200" s="13" t="s">
        <v>87</v>
      </c>
      <c r="AW200" s="13" t="s">
        <v>5</v>
      </c>
      <c r="AX200" s="13" t="s">
        <v>85</v>
      </c>
      <c r="AY200" s="214" t="s">
        <v>127</v>
      </c>
    </row>
    <row r="201" spans="1:65" s="2" customFormat="1" ht="21.75" customHeight="1">
      <c r="A201" s="29"/>
      <c r="B201" s="30"/>
      <c r="C201" s="186" t="s">
        <v>296</v>
      </c>
      <c r="D201" s="186" t="s">
        <v>129</v>
      </c>
      <c r="E201" s="187" t="s">
        <v>297</v>
      </c>
      <c r="F201" s="188" t="s">
        <v>298</v>
      </c>
      <c r="G201" s="189" t="s">
        <v>154</v>
      </c>
      <c r="H201" s="190">
        <v>90</v>
      </c>
      <c r="I201" s="191">
        <v>0</v>
      </c>
      <c r="J201" s="191"/>
      <c r="K201" s="191">
        <f>ROUND(P201*H201,2)</f>
        <v>0</v>
      </c>
      <c r="L201" s="192"/>
      <c r="M201" s="34"/>
      <c r="N201" s="193" t="s">
        <v>1</v>
      </c>
      <c r="O201" s="194" t="s">
        <v>41</v>
      </c>
      <c r="P201" s="195">
        <f>I201+J201</f>
        <v>0</v>
      </c>
      <c r="Q201" s="195">
        <f>ROUND(I201*H201,2)</f>
        <v>0</v>
      </c>
      <c r="R201" s="195">
        <f>ROUND(J201*H201,2)</f>
        <v>0</v>
      </c>
      <c r="S201" s="196">
        <v>3.0000000000000001E-3</v>
      </c>
      <c r="T201" s="196">
        <f>S201*H201</f>
        <v>0.27</v>
      </c>
      <c r="U201" s="196">
        <v>0</v>
      </c>
      <c r="V201" s="196">
        <f>U201*H201</f>
        <v>0</v>
      </c>
      <c r="W201" s="196">
        <v>0</v>
      </c>
      <c r="X201" s="197">
        <f>W201*H201</f>
        <v>0</v>
      </c>
      <c r="Y201" s="29"/>
      <c r="Z201" s="29"/>
      <c r="AA201" s="29"/>
      <c r="AB201" s="29"/>
      <c r="AC201" s="29"/>
      <c r="AD201" s="29"/>
      <c r="AE201" s="29"/>
      <c r="AR201" s="198" t="s">
        <v>133</v>
      </c>
      <c r="AT201" s="198" t="s">
        <v>129</v>
      </c>
      <c r="AU201" s="198" t="s">
        <v>87</v>
      </c>
      <c r="AY201" s="15" t="s">
        <v>127</v>
      </c>
      <c r="BE201" s="199">
        <f>IF(O201="základní",K201,0)</f>
        <v>0</v>
      </c>
      <c r="BF201" s="199">
        <f>IF(O201="snížená",K201,0)</f>
        <v>0</v>
      </c>
      <c r="BG201" s="199">
        <f>IF(O201="zákl. přenesená",K201,0)</f>
        <v>0</v>
      </c>
      <c r="BH201" s="199">
        <f>IF(O201="sníž. přenesená",K201,0)</f>
        <v>0</v>
      </c>
      <c r="BI201" s="199">
        <f>IF(O201="nulová",K201,0)</f>
        <v>0</v>
      </c>
      <c r="BJ201" s="15" t="s">
        <v>85</v>
      </c>
      <c r="BK201" s="199">
        <f>ROUND(P201*H201,2)</f>
        <v>0</v>
      </c>
      <c r="BL201" s="15" t="s">
        <v>133</v>
      </c>
      <c r="BM201" s="198" t="s">
        <v>299</v>
      </c>
    </row>
    <row r="202" spans="1:65" s="2" customFormat="1" ht="39">
      <c r="A202" s="29"/>
      <c r="B202" s="30"/>
      <c r="C202" s="31"/>
      <c r="D202" s="200" t="s">
        <v>135</v>
      </c>
      <c r="E202" s="31"/>
      <c r="F202" s="201" t="s">
        <v>300</v>
      </c>
      <c r="G202" s="31"/>
      <c r="H202" s="31"/>
      <c r="I202" s="31"/>
      <c r="J202" s="31"/>
      <c r="K202" s="31"/>
      <c r="L202" s="31"/>
      <c r="M202" s="34"/>
      <c r="N202" s="202"/>
      <c r="O202" s="203"/>
      <c r="P202" s="66"/>
      <c r="Q202" s="66"/>
      <c r="R202" s="66"/>
      <c r="S202" s="66"/>
      <c r="T202" s="66"/>
      <c r="U202" s="66"/>
      <c r="V202" s="66"/>
      <c r="W202" s="66"/>
      <c r="X202" s="67"/>
      <c r="Y202" s="29"/>
      <c r="Z202" s="29"/>
      <c r="AA202" s="29"/>
      <c r="AB202" s="29"/>
      <c r="AC202" s="29"/>
      <c r="AD202" s="29"/>
      <c r="AE202" s="29"/>
      <c r="AT202" s="15" t="s">
        <v>135</v>
      </c>
      <c r="AU202" s="15" t="s">
        <v>87</v>
      </c>
    </row>
    <row r="203" spans="1:65" s="13" customFormat="1" ht="11.25">
      <c r="B203" s="205"/>
      <c r="C203" s="206"/>
      <c r="D203" s="200" t="s">
        <v>139</v>
      </c>
      <c r="E203" s="207" t="s">
        <v>1</v>
      </c>
      <c r="F203" s="208" t="s">
        <v>301</v>
      </c>
      <c r="G203" s="206"/>
      <c r="H203" s="209">
        <v>90</v>
      </c>
      <c r="I203" s="206"/>
      <c r="J203" s="206"/>
      <c r="K203" s="206"/>
      <c r="L203" s="206"/>
      <c r="M203" s="210"/>
      <c r="N203" s="211"/>
      <c r="O203" s="212"/>
      <c r="P203" s="212"/>
      <c r="Q203" s="212"/>
      <c r="R203" s="212"/>
      <c r="S203" s="212"/>
      <c r="T203" s="212"/>
      <c r="U203" s="212"/>
      <c r="V203" s="212"/>
      <c r="W203" s="212"/>
      <c r="X203" s="213"/>
      <c r="AT203" s="214" t="s">
        <v>139</v>
      </c>
      <c r="AU203" s="214" t="s">
        <v>87</v>
      </c>
      <c r="AV203" s="13" t="s">
        <v>87</v>
      </c>
      <c r="AW203" s="13" t="s">
        <v>5</v>
      </c>
      <c r="AX203" s="13" t="s">
        <v>85</v>
      </c>
      <c r="AY203" s="214" t="s">
        <v>127</v>
      </c>
    </row>
    <row r="204" spans="1:65" s="2" customFormat="1" ht="21.75" customHeight="1">
      <c r="A204" s="29"/>
      <c r="B204" s="30"/>
      <c r="C204" s="186" t="s">
        <v>302</v>
      </c>
      <c r="D204" s="186" t="s">
        <v>129</v>
      </c>
      <c r="E204" s="187" t="s">
        <v>303</v>
      </c>
      <c r="F204" s="188" t="s">
        <v>304</v>
      </c>
      <c r="G204" s="189" t="s">
        <v>154</v>
      </c>
      <c r="H204" s="190">
        <v>50</v>
      </c>
      <c r="I204" s="191">
        <v>0</v>
      </c>
      <c r="J204" s="191"/>
      <c r="K204" s="191">
        <f>ROUND(P204*H204,2)</f>
        <v>0</v>
      </c>
      <c r="L204" s="192"/>
      <c r="M204" s="34"/>
      <c r="N204" s="193" t="s">
        <v>1</v>
      </c>
      <c r="O204" s="194" t="s">
        <v>41</v>
      </c>
      <c r="P204" s="195">
        <f>I204+J204</f>
        <v>0</v>
      </c>
      <c r="Q204" s="195">
        <f>ROUND(I204*H204,2)</f>
        <v>0</v>
      </c>
      <c r="R204" s="195">
        <f>ROUND(J204*H204,2)</f>
        <v>0</v>
      </c>
      <c r="S204" s="196">
        <v>8.9999999999999993E-3</v>
      </c>
      <c r="T204" s="196">
        <f>S204*H204</f>
        <v>0.44999999999999996</v>
      </c>
      <c r="U204" s="196">
        <v>0</v>
      </c>
      <c r="V204" s="196">
        <f>U204*H204</f>
        <v>0</v>
      </c>
      <c r="W204" s="196">
        <v>0</v>
      </c>
      <c r="X204" s="197">
        <f>W204*H204</f>
        <v>0</v>
      </c>
      <c r="Y204" s="29"/>
      <c r="Z204" s="29"/>
      <c r="AA204" s="29"/>
      <c r="AB204" s="29"/>
      <c r="AC204" s="29"/>
      <c r="AD204" s="29"/>
      <c r="AE204" s="29"/>
      <c r="AR204" s="198" t="s">
        <v>133</v>
      </c>
      <c r="AT204" s="198" t="s">
        <v>129</v>
      </c>
      <c r="AU204" s="198" t="s">
        <v>87</v>
      </c>
      <c r="AY204" s="15" t="s">
        <v>127</v>
      </c>
      <c r="BE204" s="199">
        <f>IF(O204="základní",K204,0)</f>
        <v>0</v>
      </c>
      <c r="BF204" s="199">
        <f>IF(O204="snížená",K204,0)</f>
        <v>0</v>
      </c>
      <c r="BG204" s="199">
        <f>IF(O204="zákl. přenesená",K204,0)</f>
        <v>0</v>
      </c>
      <c r="BH204" s="199">
        <f>IF(O204="sníž. přenesená",K204,0)</f>
        <v>0</v>
      </c>
      <c r="BI204" s="199">
        <f>IF(O204="nulová",K204,0)</f>
        <v>0</v>
      </c>
      <c r="BJ204" s="15" t="s">
        <v>85</v>
      </c>
      <c r="BK204" s="199">
        <f>ROUND(P204*H204,2)</f>
        <v>0</v>
      </c>
      <c r="BL204" s="15" t="s">
        <v>133</v>
      </c>
      <c r="BM204" s="198" t="s">
        <v>305</v>
      </c>
    </row>
    <row r="205" spans="1:65" s="2" customFormat="1" ht="39">
      <c r="A205" s="29"/>
      <c r="B205" s="30"/>
      <c r="C205" s="31"/>
      <c r="D205" s="200" t="s">
        <v>135</v>
      </c>
      <c r="E205" s="31"/>
      <c r="F205" s="201" t="s">
        <v>306</v>
      </c>
      <c r="G205" s="31"/>
      <c r="H205" s="31"/>
      <c r="I205" s="31"/>
      <c r="J205" s="31"/>
      <c r="K205" s="31"/>
      <c r="L205" s="31"/>
      <c r="M205" s="34"/>
      <c r="N205" s="202"/>
      <c r="O205" s="203"/>
      <c r="P205" s="66"/>
      <c r="Q205" s="66"/>
      <c r="R205" s="66"/>
      <c r="S205" s="66"/>
      <c r="T205" s="66"/>
      <c r="U205" s="66"/>
      <c r="V205" s="66"/>
      <c r="W205" s="66"/>
      <c r="X205" s="67"/>
      <c r="Y205" s="29"/>
      <c r="Z205" s="29"/>
      <c r="AA205" s="29"/>
      <c r="AB205" s="29"/>
      <c r="AC205" s="29"/>
      <c r="AD205" s="29"/>
      <c r="AE205" s="29"/>
      <c r="AT205" s="15" t="s">
        <v>135</v>
      </c>
      <c r="AU205" s="15" t="s">
        <v>87</v>
      </c>
    </row>
    <row r="206" spans="1:65" s="13" customFormat="1" ht="11.25">
      <c r="B206" s="205"/>
      <c r="C206" s="206"/>
      <c r="D206" s="200" t="s">
        <v>139</v>
      </c>
      <c r="E206" s="207" t="s">
        <v>1</v>
      </c>
      <c r="F206" s="208" t="s">
        <v>307</v>
      </c>
      <c r="G206" s="206"/>
      <c r="H206" s="209">
        <v>50</v>
      </c>
      <c r="I206" s="206"/>
      <c r="J206" s="206"/>
      <c r="K206" s="206"/>
      <c r="L206" s="206"/>
      <c r="M206" s="210"/>
      <c r="N206" s="211"/>
      <c r="O206" s="212"/>
      <c r="P206" s="212"/>
      <c r="Q206" s="212"/>
      <c r="R206" s="212"/>
      <c r="S206" s="212"/>
      <c r="T206" s="212"/>
      <c r="U206" s="212"/>
      <c r="V206" s="212"/>
      <c r="W206" s="212"/>
      <c r="X206" s="213"/>
      <c r="AT206" s="214" t="s">
        <v>139</v>
      </c>
      <c r="AU206" s="214" t="s">
        <v>87</v>
      </c>
      <c r="AV206" s="13" t="s">
        <v>87</v>
      </c>
      <c r="AW206" s="13" t="s">
        <v>5</v>
      </c>
      <c r="AX206" s="13" t="s">
        <v>85</v>
      </c>
      <c r="AY206" s="214" t="s">
        <v>127</v>
      </c>
    </row>
    <row r="207" spans="1:65" s="2" customFormat="1" ht="21.75" customHeight="1">
      <c r="A207" s="29"/>
      <c r="B207" s="30"/>
      <c r="C207" s="186" t="s">
        <v>308</v>
      </c>
      <c r="D207" s="186" t="s">
        <v>129</v>
      </c>
      <c r="E207" s="187" t="s">
        <v>309</v>
      </c>
      <c r="F207" s="188" t="s">
        <v>310</v>
      </c>
      <c r="G207" s="189" t="s">
        <v>154</v>
      </c>
      <c r="H207" s="190">
        <v>50</v>
      </c>
      <c r="I207" s="191">
        <v>0</v>
      </c>
      <c r="J207" s="191"/>
      <c r="K207" s="191">
        <f>ROUND(P207*H207,2)</f>
        <v>0</v>
      </c>
      <c r="L207" s="192"/>
      <c r="M207" s="34"/>
      <c r="N207" s="193" t="s">
        <v>1</v>
      </c>
      <c r="O207" s="194" t="s">
        <v>41</v>
      </c>
      <c r="P207" s="195">
        <f>I207+J207</f>
        <v>0</v>
      </c>
      <c r="Q207" s="195">
        <f>ROUND(I207*H207,2)</f>
        <v>0</v>
      </c>
      <c r="R207" s="195">
        <f>ROUND(J207*H207,2)</f>
        <v>0</v>
      </c>
      <c r="S207" s="196">
        <v>1E-3</v>
      </c>
      <c r="T207" s="196">
        <f>S207*H207</f>
        <v>0.05</v>
      </c>
      <c r="U207" s="196">
        <v>0</v>
      </c>
      <c r="V207" s="196">
        <f>U207*H207</f>
        <v>0</v>
      </c>
      <c r="W207" s="196">
        <v>0</v>
      </c>
      <c r="X207" s="197">
        <f>W207*H207</f>
        <v>0</v>
      </c>
      <c r="Y207" s="29"/>
      <c r="Z207" s="29"/>
      <c r="AA207" s="29"/>
      <c r="AB207" s="29"/>
      <c r="AC207" s="29"/>
      <c r="AD207" s="29"/>
      <c r="AE207" s="29"/>
      <c r="AR207" s="198" t="s">
        <v>133</v>
      </c>
      <c r="AT207" s="198" t="s">
        <v>129</v>
      </c>
      <c r="AU207" s="198" t="s">
        <v>87</v>
      </c>
      <c r="AY207" s="15" t="s">
        <v>127</v>
      </c>
      <c r="BE207" s="199">
        <f>IF(O207="základní",K207,0)</f>
        <v>0</v>
      </c>
      <c r="BF207" s="199">
        <f>IF(O207="snížená",K207,0)</f>
        <v>0</v>
      </c>
      <c r="BG207" s="199">
        <f>IF(O207="zákl. přenesená",K207,0)</f>
        <v>0</v>
      </c>
      <c r="BH207" s="199">
        <f>IF(O207="sníž. přenesená",K207,0)</f>
        <v>0</v>
      </c>
      <c r="BI207" s="199">
        <f>IF(O207="nulová",K207,0)</f>
        <v>0</v>
      </c>
      <c r="BJ207" s="15" t="s">
        <v>85</v>
      </c>
      <c r="BK207" s="199">
        <f>ROUND(P207*H207,2)</f>
        <v>0</v>
      </c>
      <c r="BL207" s="15" t="s">
        <v>133</v>
      </c>
      <c r="BM207" s="198" t="s">
        <v>311</v>
      </c>
    </row>
    <row r="208" spans="1:65" s="2" customFormat="1" ht="39">
      <c r="A208" s="29"/>
      <c r="B208" s="30"/>
      <c r="C208" s="31"/>
      <c r="D208" s="200" t="s">
        <v>135</v>
      </c>
      <c r="E208" s="31"/>
      <c r="F208" s="201" t="s">
        <v>312</v>
      </c>
      <c r="G208" s="31"/>
      <c r="H208" s="31"/>
      <c r="I208" s="31"/>
      <c r="J208" s="31"/>
      <c r="K208" s="31"/>
      <c r="L208" s="31"/>
      <c r="M208" s="34"/>
      <c r="N208" s="202"/>
      <c r="O208" s="203"/>
      <c r="P208" s="66"/>
      <c r="Q208" s="66"/>
      <c r="R208" s="66"/>
      <c r="S208" s="66"/>
      <c r="T208" s="66"/>
      <c r="U208" s="66"/>
      <c r="V208" s="66"/>
      <c r="W208" s="66"/>
      <c r="X208" s="67"/>
      <c r="Y208" s="29"/>
      <c r="Z208" s="29"/>
      <c r="AA208" s="29"/>
      <c r="AB208" s="29"/>
      <c r="AC208" s="29"/>
      <c r="AD208" s="29"/>
      <c r="AE208" s="29"/>
      <c r="AT208" s="15" t="s">
        <v>135</v>
      </c>
      <c r="AU208" s="15" t="s">
        <v>87</v>
      </c>
    </row>
    <row r="209" spans="1:65" s="13" customFormat="1" ht="11.25">
      <c r="B209" s="205"/>
      <c r="C209" s="206"/>
      <c r="D209" s="200" t="s">
        <v>139</v>
      </c>
      <c r="E209" s="207" t="s">
        <v>1</v>
      </c>
      <c r="F209" s="208" t="s">
        <v>307</v>
      </c>
      <c r="G209" s="206"/>
      <c r="H209" s="209">
        <v>50</v>
      </c>
      <c r="I209" s="206"/>
      <c r="J209" s="206"/>
      <c r="K209" s="206"/>
      <c r="L209" s="206"/>
      <c r="M209" s="210"/>
      <c r="N209" s="211"/>
      <c r="O209" s="212"/>
      <c r="P209" s="212"/>
      <c r="Q209" s="212"/>
      <c r="R209" s="212"/>
      <c r="S209" s="212"/>
      <c r="T209" s="212"/>
      <c r="U209" s="212"/>
      <c r="V209" s="212"/>
      <c r="W209" s="212"/>
      <c r="X209" s="213"/>
      <c r="AT209" s="214" t="s">
        <v>139</v>
      </c>
      <c r="AU209" s="214" t="s">
        <v>87</v>
      </c>
      <c r="AV209" s="13" t="s">
        <v>87</v>
      </c>
      <c r="AW209" s="13" t="s">
        <v>5</v>
      </c>
      <c r="AX209" s="13" t="s">
        <v>85</v>
      </c>
      <c r="AY209" s="214" t="s">
        <v>127</v>
      </c>
    </row>
    <row r="210" spans="1:65" s="2" customFormat="1" ht="21.75" customHeight="1">
      <c r="A210" s="29"/>
      <c r="B210" s="30"/>
      <c r="C210" s="186" t="s">
        <v>313</v>
      </c>
      <c r="D210" s="186" t="s">
        <v>129</v>
      </c>
      <c r="E210" s="187" t="s">
        <v>314</v>
      </c>
      <c r="F210" s="188" t="s">
        <v>315</v>
      </c>
      <c r="G210" s="189" t="s">
        <v>154</v>
      </c>
      <c r="H210" s="190">
        <v>80</v>
      </c>
      <c r="I210" s="191">
        <v>0</v>
      </c>
      <c r="J210" s="191"/>
      <c r="K210" s="191">
        <f>ROUND(P210*H210,2)</f>
        <v>0</v>
      </c>
      <c r="L210" s="192"/>
      <c r="M210" s="34"/>
      <c r="N210" s="193" t="s">
        <v>1</v>
      </c>
      <c r="O210" s="194" t="s">
        <v>41</v>
      </c>
      <c r="P210" s="195">
        <f>I210+J210</f>
        <v>0</v>
      </c>
      <c r="Q210" s="195">
        <f>ROUND(I210*H210,2)</f>
        <v>0</v>
      </c>
      <c r="R210" s="195">
        <f>ROUND(J210*H210,2)</f>
        <v>0</v>
      </c>
      <c r="S210" s="196">
        <v>3.0000000000000001E-3</v>
      </c>
      <c r="T210" s="196">
        <f>S210*H210</f>
        <v>0.24</v>
      </c>
      <c r="U210" s="196">
        <v>0</v>
      </c>
      <c r="V210" s="196">
        <f>U210*H210</f>
        <v>0</v>
      </c>
      <c r="W210" s="196">
        <v>0</v>
      </c>
      <c r="X210" s="197">
        <f>W210*H210</f>
        <v>0</v>
      </c>
      <c r="Y210" s="29"/>
      <c r="Z210" s="29"/>
      <c r="AA210" s="29"/>
      <c r="AB210" s="29"/>
      <c r="AC210" s="29"/>
      <c r="AD210" s="29"/>
      <c r="AE210" s="29"/>
      <c r="AR210" s="198" t="s">
        <v>133</v>
      </c>
      <c r="AT210" s="198" t="s">
        <v>129</v>
      </c>
      <c r="AU210" s="198" t="s">
        <v>87</v>
      </c>
      <c r="AY210" s="15" t="s">
        <v>127</v>
      </c>
      <c r="BE210" s="199">
        <f>IF(O210="základní",K210,0)</f>
        <v>0</v>
      </c>
      <c r="BF210" s="199">
        <f>IF(O210="snížená",K210,0)</f>
        <v>0</v>
      </c>
      <c r="BG210" s="199">
        <f>IF(O210="zákl. přenesená",K210,0)</f>
        <v>0</v>
      </c>
      <c r="BH210" s="199">
        <f>IF(O210="sníž. přenesená",K210,0)</f>
        <v>0</v>
      </c>
      <c r="BI210" s="199">
        <f>IF(O210="nulová",K210,0)</f>
        <v>0</v>
      </c>
      <c r="BJ210" s="15" t="s">
        <v>85</v>
      </c>
      <c r="BK210" s="199">
        <f>ROUND(P210*H210,2)</f>
        <v>0</v>
      </c>
      <c r="BL210" s="15" t="s">
        <v>133</v>
      </c>
      <c r="BM210" s="198" t="s">
        <v>316</v>
      </c>
    </row>
    <row r="211" spans="1:65" s="2" customFormat="1" ht="39">
      <c r="A211" s="29"/>
      <c r="B211" s="30"/>
      <c r="C211" s="31"/>
      <c r="D211" s="200" t="s">
        <v>135</v>
      </c>
      <c r="E211" s="31"/>
      <c r="F211" s="201" t="s">
        <v>317</v>
      </c>
      <c r="G211" s="31"/>
      <c r="H211" s="31"/>
      <c r="I211" s="31"/>
      <c r="J211" s="31"/>
      <c r="K211" s="31"/>
      <c r="L211" s="31"/>
      <c r="M211" s="34"/>
      <c r="N211" s="202"/>
      <c r="O211" s="203"/>
      <c r="P211" s="66"/>
      <c r="Q211" s="66"/>
      <c r="R211" s="66"/>
      <c r="S211" s="66"/>
      <c r="T211" s="66"/>
      <c r="U211" s="66"/>
      <c r="V211" s="66"/>
      <c r="W211" s="66"/>
      <c r="X211" s="67"/>
      <c r="Y211" s="29"/>
      <c r="Z211" s="29"/>
      <c r="AA211" s="29"/>
      <c r="AB211" s="29"/>
      <c r="AC211" s="29"/>
      <c r="AD211" s="29"/>
      <c r="AE211" s="29"/>
      <c r="AT211" s="15" t="s">
        <v>135</v>
      </c>
      <c r="AU211" s="15" t="s">
        <v>87</v>
      </c>
    </row>
    <row r="212" spans="1:65" s="13" customFormat="1" ht="11.25">
      <c r="B212" s="205"/>
      <c r="C212" s="206"/>
      <c r="D212" s="200" t="s">
        <v>139</v>
      </c>
      <c r="E212" s="207" t="s">
        <v>1</v>
      </c>
      <c r="F212" s="208" t="s">
        <v>318</v>
      </c>
      <c r="G212" s="206"/>
      <c r="H212" s="209">
        <v>80</v>
      </c>
      <c r="I212" s="206"/>
      <c r="J212" s="206"/>
      <c r="K212" s="206"/>
      <c r="L212" s="206"/>
      <c r="M212" s="210"/>
      <c r="N212" s="211"/>
      <c r="O212" s="212"/>
      <c r="P212" s="212"/>
      <c r="Q212" s="212"/>
      <c r="R212" s="212"/>
      <c r="S212" s="212"/>
      <c r="T212" s="212"/>
      <c r="U212" s="212"/>
      <c r="V212" s="212"/>
      <c r="W212" s="212"/>
      <c r="X212" s="213"/>
      <c r="AT212" s="214" t="s">
        <v>139</v>
      </c>
      <c r="AU212" s="214" t="s">
        <v>87</v>
      </c>
      <c r="AV212" s="13" t="s">
        <v>87</v>
      </c>
      <c r="AW212" s="13" t="s">
        <v>5</v>
      </c>
      <c r="AX212" s="13" t="s">
        <v>85</v>
      </c>
      <c r="AY212" s="214" t="s">
        <v>127</v>
      </c>
    </row>
    <row r="213" spans="1:65" s="2" customFormat="1" ht="21.75" customHeight="1">
      <c r="A213" s="29"/>
      <c r="B213" s="30"/>
      <c r="C213" s="186" t="s">
        <v>319</v>
      </c>
      <c r="D213" s="186" t="s">
        <v>129</v>
      </c>
      <c r="E213" s="187" t="s">
        <v>320</v>
      </c>
      <c r="F213" s="188" t="s">
        <v>321</v>
      </c>
      <c r="G213" s="189" t="s">
        <v>154</v>
      </c>
      <c r="H213" s="190">
        <v>20</v>
      </c>
      <c r="I213" s="191">
        <v>0</v>
      </c>
      <c r="J213" s="191"/>
      <c r="K213" s="191">
        <f>ROUND(P213*H213,2)</f>
        <v>0</v>
      </c>
      <c r="L213" s="192"/>
      <c r="M213" s="34"/>
      <c r="N213" s="193" t="s">
        <v>1</v>
      </c>
      <c r="O213" s="194" t="s">
        <v>41</v>
      </c>
      <c r="P213" s="195">
        <f>I213+J213</f>
        <v>0</v>
      </c>
      <c r="Q213" s="195">
        <f>ROUND(I213*H213,2)</f>
        <v>0</v>
      </c>
      <c r="R213" s="195">
        <f>ROUND(J213*H213,2)</f>
        <v>0</v>
      </c>
      <c r="S213" s="196">
        <v>8.0000000000000002E-3</v>
      </c>
      <c r="T213" s="196">
        <f>S213*H213</f>
        <v>0.16</v>
      </c>
      <c r="U213" s="196">
        <v>0</v>
      </c>
      <c r="V213" s="196">
        <f>U213*H213</f>
        <v>0</v>
      </c>
      <c r="W213" s="196">
        <v>0</v>
      </c>
      <c r="X213" s="197">
        <f>W213*H213</f>
        <v>0</v>
      </c>
      <c r="Y213" s="29"/>
      <c r="Z213" s="29"/>
      <c r="AA213" s="29"/>
      <c r="AB213" s="29"/>
      <c r="AC213" s="29"/>
      <c r="AD213" s="29"/>
      <c r="AE213" s="29"/>
      <c r="AR213" s="198" t="s">
        <v>133</v>
      </c>
      <c r="AT213" s="198" t="s">
        <v>129</v>
      </c>
      <c r="AU213" s="198" t="s">
        <v>87</v>
      </c>
      <c r="AY213" s="15" t="s">
        <v>127</v>
      </c>
      <c r="BE213" s="199">
        <f>IF(O213="základní",K213,0)</f>
        <v>0</v>
      </c>
      <c r="BF213" s="199">
        <f>IF(O213="snížená",K213,0)</f>
        <v>0</v>
      </c>
      <c r="BG213" s="199">
        <f>IF(O213="zákl. přenesená",K213,0)</f>
        <v>0</v>
      </c>
      <c r="BH213" s="199">
        <f>IF(O213="sníž. přenesená",K213,0)</f>
        <v>0</v>
      </c>
      <c r="BI213" s="199">
        <f>IF(O213="nulová",K213,0)</f>
        <v>0</v>
      </c>
      <c r="BJ213" s="15" t="s">
        <v>85</v>
      </c>
      <c r="BK213" s="199">
        <f>ROUND(P213*H213,2)</f>
        <v>0</v>
      </c>
      <c r="BL213" s="15" t="s">
        <v>133</v>
      </c>
      <c r="BM213" s="198" t="s">
        <v>322</v>
      </c>
    </row>
    <row r="214" spans="1:65" s="2" customFormat="1" ht="39">
      <c r="A214" s="29"/>
      <c r="B214" s="30"/>
      <c r="C214" s="31"/>
      <c r="D214" s="200" t="s">
        <v>135</v>
      </c>
      <c r="E214" s="31"/>
      <c r="F214" s="201" t="s">
        <v>323</v>
      </c>
      <c r="G214" s="31"/>
      <c r="H214" s="31"/>
      <c r="I214" s="31"/>
      <c r="J214" s="31"/>
      <c r="K214" s="31"/>
      <c r="L214" s="31"/>
      <c r="M214" s="34"/>
      <c r="N214" s="202"/>
      <c r="O214" s="203"/>
      <c r="P214" s="66"/>
      <c r="Q214" s="66"/>
      <c r="R214" s="66"/>
      <c r="S214" s="66"/>
      <c r="T214" s="66"/>
      <c r="U214" s="66"/>
      <c r="V214" s="66"/>
      <c r="W214" s="66"/>
      <c r="X214" s="67"/>
      <c r="Y214" s="29"/>
      <c r="Z214" s="29"/>
      <c r="AA214" s="29"/>
      <c r="AB214" s="29"/>
      <c r="AC214" s="29"/>
      <c r="AD214" s="29"/>
      <c r="AE214" s="29"/>
      <c r="AT214" s="15" t="s">
        <v>135</v>
      </c>
      <c r="AU214" s="15" t="s">
        <v>87</v>
      </c>
    </row>
    <row r="215" spans="1:65" s="13" customFormat="1" ht="11.25">
      <c r="B215" s="205"/>
      <c r="C215" s="206"/>
      <c r="D215" s="200" t="s">
        <v>139</v>
      </c>
      <c r="E215" s="207" t="s">
        <v>1</v>
      </c>
      <c r="F215" s="208" t="s">
        <v>324</v>
      </c>
      <c r="G215" s="206"/>
      <c r="H215" s="209">
        <v>20</v>
      </c>
      <c r="I215" s="206"/>
      <c r="J215" s="206"/>
      <c r="K215" s="206"/>
      <c r="L215" s="206"/>
      <c r="M215" s="210"/>
      <c r="N215" s="211"/>
      <c r="O215" s="212"/>
      <c r="P215" s="212"/>
      <c r="Q215" s="212"/>
      <c r="R215" s="212"/>
      <c r="S215" s="212"/>
      <c r="T215" s="212"/>
      <c r="U215" s="212"/>
      <c r="V215" s="212"/>
      <c r="W215" s="212"/>
      <c r="X215" s="213"/>
      <c r="AT215" s="214" t="s">
        <v>139</v>
      </c>
      <c r="AU215" s="214" t="s">
        <v>87</v>
      </c>
      <c r="AV215" s="13" t="s">
        <v>87</v>
      </c>
      <c r="AW215" s="13" t="s">
        <v>5</v>
      </c>
      <c r="AX215" s="13" t="s">
        <v>85</v>
      </c>
      <c r="AY215" s="214" t="s">
        <v>127</v>
      </c>
    </row>
    <row r="216" spans="1:65" s="2" customFormat="1" ht="33" customHeight="1">
      <c r="A216" s="29"/>
      <c r="B216" s="30"/>
      <c r="C216" s="186" t="s">
        <v>325</v>
      </c>
      <c r="D216" s="186" t="s">
        <v>129</v>
      </c>
      <c r="E216" s="187" t="s">
        <v>326</v>
      </c>
      <c r="F216" s="188" t="s">
        <v>327</v>
      </c>
      <c r="G216" s="189" t="s">
        <v>154</v>
      </c>
      <c r="H216" s="190">
        <v>10</v>
      </c>
      <c r="I216" s="191">
        <v>0</v>
      </c>
      <c r="J216" s="191"/>
      <c r="K216" s="191">
        <f>ROUND(P216*H216,2)</f>
        <v>0</v>
      </c>
      <c r="L216" s="192"/>
      <c r="M216" s="34"/>
      <c r="N216" s="193" t="s">
        <v>1</v>
      </c>
      <c r="O216" s="194" t="s">
        <v>41</v>
      </c>
      <c r="P216" s="195">
        <f>I216+J216</f>
        <v>0</v>
      </c>
      <c r="Q216" s="195">
        <f>ROUND(I216*H216,2)</f>
        <v>0</v>
      </c>
      <c r="R216" s="195">
        <f>ROUND(J216*H216,2)</f>
        <v>0</v>
      </c>
      <c r="S216" s="196">
        <v>1E-3</v>
      </c>
      <c r="T216" s="196">
        <f>S216*H216</f>
        <v>0.01</v>
      </c>
      <c r="U216" s="196">
        <v>0</v>
      </c>
      <c r="V216" s="196">
        <f>U216*H216</f>
        <v>0</v>
      </c>
      <c r="W216" s="196">
        <v>0</v>
      </c>
      <c r="X216" s="197">
        <f>W216*H216</f>
        <v>0</v>
      </c>
      <c r="Y216" s="29"/>
      <c r="Z216" s="29"/>
      <c r="AA216" s="29"/>
      <c r="AB216" s="29"/>
      <c r="AC216" s="29"/>
      <c r="AD216" s="29"/>
      <c r="AE216" s="29"/>
      <c r="AR216" s="198" t="s">
        <v>133</v>
      </c>
      <c r="AT216" s="198" t="s">
        <v>129</v>
      </c>
      <c r="AU216" s="198" t="s">
        <v>87</v>
      </c>
      <c r="AY216" s="15" t="s">
        <v>127</v>
      </c>
      <c r="BE216" s="199">
        <f>IF(O216="základní",K216,0)</f>
        <v>0</v>
      </c>
      <c r="BF216" s="199">
        <f>IF(O216="snížená",K216,0)</f>
        <v>0</v>
      </c>
      <c r="BG216" s="199">
        <f>IF(O216="zákl. přenesená",K216,0)</f>
        <v>0</v>
      </c>
      <c r="BH216" s="199">
        <f>IF(O216="sníž. přenesená",K216,0)</f>
        <v>0</v>
      </c>
      <c r="BI216" s="199">
        <f>IF(O216="nulová",K216,0)</f>
        <v>0</v>
      </c>
      <c r="BJ216" s="15" t="s">
        <v>85</v>
      </c>
      <c r="BK216" s="199">
        <f>ROUND(P216*H216,2)</f>
        <v>0</v>
      </c>
      <c r="BL216" s="15" t="s">
        <v>133</v>
      </c>
      <c r="BM216" s="198" t="s">
        <v>328</v>
      </c>
    </row>
    <row r="217" spans="1:65" s="2" customFormat="1" ht="39">
      <c r="A217" s="29"/>
      <c r="B217" s="30"/>
      <c r="C217" s="31"/>
      <c r="D217" s="200" t="s">
        <v>135</v>
      </c>
      <c r="E217" s="31"/>
      <c r="F217" s="201" t="s">
        <v>329</v>
      </c>
      <c r="G217" s="31"/>
      <c r="H217" s="31"/>
      <c r="I217" s="31"/>
      <c r="J217" s="31"/>
      <c r="K217" s="31"/>
      <c r="L217" s="31"/>
      <c r="M217" s="34"/>
      <c r="N217" s="202"/>
      <c r="O217" s="203"/>
      <c r="P217" s="66"/>
      <c r="Q217" s="66"/>
      <c r="R217" s="66"/>
      <c r="S217" s="66"/>
      <c r="T217" s="66"/>
      <c r="U217" s="66"/>
      <c r="V217" s="66"/>
      <c r="W217" s="66"/>
      <c r="X217" s="67"/>
      <c r="Y217" s="29"/>
      <c r="Z217" s="29"/>
      <c r="AA217" s="29"/>
      <c r="AB217" s="29"/>
      <c r="AC217" s="29"/>
      <c r="AD217" s="29"/>
      <c r="AE217" s="29"/>
      <c r="AT217" s="15" t="s">
        <v>135</v>
      </c>
      <c r="AU217" s="15" t="s">
        <v>87</v>
      </c>
    </row>
    <row r="218" spans="1:65" s="13" customFormat="1" ht="11.25">
      <c r="B218" s="205"/>
      <c r="C218" s="206"/>
      <c r="D218" s="200" t="s">
        <v>139</v>
      </c>
      <c r="E218" s="207" t="s">
        <v>1</v>
      </c>
      <c r="F218" s="208" t="s">
        <v>295</v>
      </c>
      <c r="G218" s="206"/>
      <c r="H218" s="209">
        <v>10</v>
      </c>
      <c r="I218" s="206"/>
      <c r="J218" s="206"/>
      <c r="K218" s="206"/>
      <c r="L218" s="206"/>
      <c r="M218" s="210"/>
      <c r="N218" s="211"/>
      <c r="O218" s="212"/>
      <c r="P218" s="212"/>
      <c r="Q218" s="212"/>
      <c r="R218" s="212"/>
      <c r="S218" s="212"/>
      <c r="T218" s="212"/>
      <c r="U218" s="212"/>
      <c r="V218" s="212"/>
      <c r="W218" s="212"/>
      <c r="X218" s="213"/>
      <c r="AT218" s="214" t="s">
        <v>139</v>
      </c>
      <c r="AU218" s="214" t="s">
        <v>87</v>
      </c>
      <c r="AV218" s="13" t="s">
        <v>87</v>
      </c>
      <c r="AW218" s="13" t="s">
        <v>5</v>
      </c>
      <c r="AX218" s="13" t="s">
        <v>85</v>
      </c>
      <c r="AY218" s="214" t="s">
        <v>127</v>
      </c>
    </row>
    <row r="219" spans="1:65" s="2" customFormat="1" ht="33" customHeight="1">
      <c r="A219" s="29"/>
      <c r="B219" s="30"/>
      <c r="C219" s="186" t="s">
        <v>330</v>
      </c>
      <c r="D219" s="186" t="s">
        <v>129</v>
      </c>
      <c r="E219" s="187" t="s">
        <v>331</v>
      </c>
      <c r="F219" s="188" t="s">
        <v>332</v>
      </c>
      <c r="G219" s="189" t="s">
        <v>154</v>
      </c>
      <c r="H219" s="190">
        <v>90</v>
      </c>
      <c r="I219" s="191">
        <v>0</v>
      </c>
      <c r="J219" s="191"/>
      <c r="K219" s="191">
        <f>ROUND(P219*H219,2)</f>
        <v>0</v>
      </c>
      <c r="L219" s="192"/>
      <c r="M219" s="34"/>
      <c r="N219" s="193" t="s">
        <v>1</v>
      </c>
      <c r="O219" s="194" t="s">
        <v>41</v>
      </c>
      <c r="P219" s="195">
        <f>I219+J219</f>
        <v>0</v>
      </c>
      <c r="Q219" s="195">
        <f>ROUND(I219*H219,2)</f>
        <v>0</v>
      </c>
      <c r="R219" s="195">
        <f>ROUND(J219*H219,2)</f>
        <v>0</v>
      </c>
      <c r="S219" s="196">
        <v>3.0000000000000001E-3</v>
      </c>
      <c r="T219" s="196">
        <f>S219*H219</f>
        <v>0.27</v>
      </c>
      <c r="U219" s="196">
        <v>0</v>
      </c>
      <c r="V219" s="196">
        <f>U219*H219</f>
        <v>0</v>
      </c>
      <c r="W219" s="196">
        <v>0</v>
      </c>
      <c r="X219" s="197">
        <f>W219*H219</f>
        <v>0</v>
      </c>
      <c r="Y219" s="29"/>
      <c r="Z219" s="29"/>
      <c r="AA219" s="29"/>
      <c r="AB219" s="29"/>
      <c r="AC219" s="29"/>
      <c r="AD219" s="29"/>
      <c r="AE219" s="29"/>
      <c r="AR219" s="198" t="s">
        <v>133</v>
      </c>
      <c r="AT219" s="198" t="s">
        <v>129</v>
      </c>
      <c r="AU219" s="198" t="s">
        <v>87</v>
      </c>
      <c r="AY219" s="15" t="s">
        <v>127</v>
      </c>
      <c r="BE219" s="199">
        <f>IF(O219="základní",K219,0)</f>
        <v>0</v>
      </c>
      <c r="BF219" s="199">
        <f>IF(O219="snížená",K219,0)</f>
        <v>0</v>
      </c>
      <c r="BG219" s="199">
        <f>IF(O219="zákl. přenesená",K219,0)</f>
        <v>0</v>
      </c>
      <c r="BH219" s="199">
        <f>IF(O219="sníž. přenesená",K219,0)</f>
        <v>0</v>
      </c>
      <c r="BI219" s="199">
        <f>IF(O219="nulová",K219,0)</f>
        <v>0</v>
      </c>
      <c r="BJ219" s="15" t="s">
        <v>85</v>
      </c>
      <c r="BK219" s="199">
        <f>ROUND(P219*H219,2)</f>
        <v>0</v>
      </c>
      <c r="BL219" s="15" t="s">
        <v>133</v>
      </c>
      <c r="BM219" s="198" t="s">
        <v>333</v>
      </c>
    </row>
    <row r="220" spans="1:65" s="2" customFormat="1" ht="39">
      <c r="A220" s="29"/>
      <c r="B220" s="30"/>
      <c r="C220" s="31"/>
      <c r="D220" s="200" t="s">
        <v>135</v>
      </c>
      <c r="E220" s="31"/>
      <c r="F220" s="201" t="s">
        <v>334</v>
      </c>
      <c r="G220" s="31"/>
      <c r="H220" s="31"/>
      <c r="I220" s="31"/>
      <c r="J220" s="31"/>
      <c r="K220" s="31"/>
      <c r="L220" s="31"/>
      <c r="M220" s="34"/>
      <c r="N220" s="202"/>
      <c r="O220" s="203"/>
      <c r="P220" s="66"/>
      <c r="Q220" s="66"/>
      <c r="R220" s="66"/>
      <c r="S220" s="66"/>
      <c r="T220" s="66"/>
      <c r="U220" s="66"/>
      <c r="V220" s="66"/>
      <c r="W220" s="66"/>
      <c r="X220" s="67"/>
      <c r="Y220" s="29"/>
      <c r="Z220" s="29"/>
      <c r="AA220" s="29"/>
      <c r="AB220" s="29"/>
      <c r="AC220" s="29"/>
      <c r="AD220" s="29"/>
      <c r="AE220" s="29"/>
      <c r="AT220" s="15" t="s">
        <v>135</v>
      </c>
      <c r="AU220" s="15" t="s">
        <v>87</v>
      </c>
    </row>
    <row r="221" spans="1:65" s="13" customFormat="1" ht="11.25">
      <c r="B221" s="205"/>
      <c r="C221" s="206"/>
      <c r="D221" s="200" t="s">
        <v>139</v>
      </c>
      <c r="E221" s="207" t="s">
        <v>1</v>
      </c>
      <c r="F221" s="208" t="s">
        <v>301</v>
      </c>
      <c r="G221" s="206"/>
      <c r="H221" s="209">
        <v>90</v>
      </c>
      <c r="I221" s="206"/>
      <c r="J221" s="206"/>
      <c r="K221" s="206"/>
      <c r="L221" s="206"/>
      <c r="M221" s="210"/>
      <c r="N221" s="211"/>
      <c r="O221" s="212"/>
      <c r="P221" s="212"/>
      <c r="Q221" s="212"/>
      <c r="R221" s="212"/>
      <c r="S221" s="212"/>
      <c r="T221" s="212"/>
      <c r="U221" s="212"/>
      <c r="V221" s="212"/>
      <c r="W221" s="212"/>
      <c r="X221" s="213"/>
      <c r="AT221" s="214" t="s">
        <v>139</v>
      </c>
      <c r="AU221" s="214" t="s">
        <v>87</v>
      </c>
      <c r="AV221" s="13" t="s">
        <v>87</v>
      </c>
      <c r="AW221" s="13" t="s">
        <v>5</v>
      </c>
      <c r="AX221" s="13" t="s">
        <v>85</v>
      </c>
      <c r="AY221" s="214" t="s">
        <v>127</v>
      </c>
    </row>
    <row r="222" spans="1:65" s="2" customFormat="1" ht="33" customHeight="1">
      <c r="A222" s="29"/>
      <c r="B222" s="30"/>
      <c r="C222" s="186" t="s">
        <v>335</v>
      </c>
      <c r="D222" s="186" t="s">
        <v>129</v>
      </c>
      <c r="E222" s="187" t="s">
        <v>336</v>
      </c>
      <c r="F222" s="188" t="s">
        <v>337</v>
      </c>
      <c r="G222" s="189" t="s">
        <v>154</v>
      </c>
      <c r="H222" s="190">
        <v>50</v>
      </c>
      <c r="I222" s="191">
        <v>0</v>
      </c>
      <c r="J222" s="191"/>
      <c r="K222" s="191">
        <f>ROUND(P222*H222,2)</f>
        <v>0</v>
      </c>
      <c r="L222" s="192"/>
      <c r="M222" s="34"/>
      <c r="N222" s="193" t="s">
        <v>1</v>
      </c>
      <c r="O222" s="194" t="s">
        <v>41</v>
      </c>
      <c r="P222" s="195">
        <f>I222+J222</f>
        <v>0</v>
      </c>
      <c r="Q222" s="195">
        <f>ROUND(I222*H222,2)</f>
        <v>0</v>
      </c>
      <c r="R222" s="195">
        <f>ROUND(J222*H222,2)</f>
        <v>0</v>
      </c>
      <c r="S222" s="196">
        <v>0.01</v>
      </c>
      <c r="T222" s="196">
        <f>S222*H222</f>
        <v>0.5</v>
      </c>
      <c r="U222" s="196">
        <v>0</v>
      </c>
      <c r="V222" s="196">
        <f>U222*H222</f>
        <v>0</v>
      </c>
      <c r="W222" s="196">
        <v>0</v>
      </c>
      <c r="X222" s="197">
        <f>W222*H222</f>
        <v>0</v>
      </c>
      <c r="Y222" s="29"/>
      <c r="Z222" s="29"/>
      <c r="AA222" s="29"/>
      <c r="AB222" s="29"/>
      <c r="AC222" s="29"/>
      <c r="AD222" s="29"/>
      <c r="AE222" s="29"/>
      <c r="AR222" s="198" t="s">
        <v>133</v>
      </c>
      <c r="AT222" s="198" t="s">
        <v>129</v>
      </c>
      <c r="AU222" s="198" t="s">
        <v>87</v>
      </c>
      <c r="AY222" s="15" t="s">
        <v>127</v>
      </c>
      <c r="BE222" s="199">
        <f>IF(O222="základní",K222,0)</f>
        <v>0</v>
      </c>
      <c r="BF222" s="199">
        <f>IF(O222="snížená",K222,0)</f>
        <v>0</v>
      </c>
      <c r="BG222" s="199">
        <f>IF(O222="zákl. přenesená",K222,0)</f>
        <v>0</v>
      </c>
      <c r="BH222" s="199">
        <f>IF(O222="sníž. přenesená",K222,0)</f>
        <v>0</v>
      </c>
      <c r="BI222" s="199">
        <f>IF(O222="nulová",K222,0)</f>
        <v>0</v>
      </c>
      <c r="BJ222" s="15" t="s">
        <v>85</v>
      </c>
      <c r="BK222" s="199">
        <f>ROUND(P222*H222,2)</f>
        <v>0</v>
      </c>
      <c r="BL222" s="15" t="s">
        <v>133</v>
      </c>
      <c r="BM222" s="198" t="s">
        <v>338</v>
      </c>
    </row>
    <row r="223" spans="1:65" s="2" customFormat="1" ht="39">
      <c r="A223" s="29"/>
      <c r="B223" s="30"/>
      <c r="C223" s="31"/>
      <c r="D223" s="200" t="s">
        <v>135</v>
      </c>
      <c r="E223" s="31"/>
      <c r="F223" s="201" t="s">
        <v>339</v>
      </c>
      <c r="G223" s="31"/>
      <c r="H223" s="31"/>
      <c r="I223" s="31"/>
      <c r="J223" s="31"/>
      <c r="K223" s="31"/>
      <c r="L223" s="31"/>
      <c r="M223" s="34"/>
      <c r="N223" s="202"/>
      <c r="O223" s="203"/>
      <c r="P223" s="66"/>
      <c r="Q223" s="66"/>
      <c r="R223" s="66"/>
      <c r="S223" s="66"/>
      <c r="T223" s="66"/>
      <c r="U223" s="66"/>
      <c r="V223" s="66"/>
      <c r="W223" s="66"/>
      <c r="X223" s="67"/>
      <c r="Y223" s="29"/>
      <c r="Z223" s="29"/>
      <c r="AA223" s="29"/>
      <c r="AB223" s="29"/>
      <c r="AC223" s="29"/>
      <c r="AD223" s="29"/>
      <c r="AE223" s="29"/>
      <c r="AT223" s="15" t="s">
        <v>135</v>
      </c>
      <c r="AU223" s="15" t="s">
        <v>87</v>
      </c>
    </row>
    <row r="224" spans="1:65" s="13" customFormat="1" ht="11.25">
      <c r="B224" s="205"/>
      <c r="C224" s="206"/>
      <c r="D224" s="200" t="s">
        <v>139</v>
      </c>
      <c r="E224" s="207" t="s">
        <v>1</v>
      </c>
      <c r="F224" s="208" t="s">
        <v>307</v>
      </c>
      <c r="G224" s="206"/>
      <c r="H224" s="209">
        <v>50</v>
      </c>
      <c r="I224" s="206"/>
      <c r="J224" s="206"/>
      <c r="K224" s="206"/>
      <c r="L224" s="206"/>
      <c r="M224" s="210"/>
      <c r="N224" s="211"/>
      <c r="O224" s="212"/>
      <c r="P224" s="212"/>
      <c r="Q224" s="212"/>
      <c r="R224" s="212"/>
      <c r="S224" s="212"/>
      <c r="T224" s="212"/>
      <c r="U224" s="212"/>
      <c r="V224" s="212"/>
      <c r="W224" s="212"/>
      <c r="X224" s="213"/>
      <c r="AT224" s="214" t="s">
        <v>139</v>
      </c>
      <c r="AU224" s="214" t="s">
        <v>87</v>
      </c>
      <c r="AV224" s="13" t="s">
        <v>87</v>
      </c>
      <c r="AW224" s="13" t="s">
        <v>5</v>
      </c>
      <c r="AX224" s="13" t="s">
        <v>85</v>
      </c>
      <c r="AY224" s="214" t="s">
        <v>127</v>
      </c>
    </row>
    <row r="225" spans="1:65" s="2" customFormat="1" ht="33" customHeight="1">
      <c r="A225" s="29"/>
      <c r="B225" s="30"/>
      <c r="C225" s="186" t="s">
        <v>340</v>
      </c>
      <c r="D225" s="186" t="s">
        <v>129</v>
      </c>
      <c r="E225" s="187" t="s">
        <v>341</v>
      </c>
      <c r="F225" s="188" t="s">
        <v>342</v>
      </c>
      <c r="G225" s="189" t="s">
        <v>154</v>
      </c>
      <c r="H225" s="190">
        <v>50</v>
      </c>
      <c r="I225" s="191">
        <v>0</v>
      </c>
      <c r="J225" s="191"/>
      <c r="K225" s="191">
        <f>ROUND(P225*H225,2)</f>
        <v>0</v>
      </c>
      <c r="L225" s="192"/>
      <c r="M225" s="34"/>
      <c r="N225" s="193" t="s">
        <v>1</v>
      </c>
      <c r="O225" s="194" t="s">
        <v>41</v>
      </c>
      <c r="P225" s="195">
        <f>I225+J225</f>
        <v>0</v>
      </c>
      <c r="Q225" s="195">
        <f>ROUND(I225*H225,2)</f>
        <v>0</v>
      </c>
      <c r="R225" s="195">
        <f>ROUND(J225*H225,2)</f>
        <v>0</v>
      </c>
      <c r="S225" s="196">
        <v>1E-3</v>
      </c>
      <c r="T225" s="196">
        <f>S225*H225</f>
        <v>0.05</v>
      </c>
      <c r="U225" s="196">
        <v>0</v>
      </c>
      <c r="V225" s="196">
        <f>U225*H225</f>
        <v>0</v>
      </c>
      <c r="W225" s="196">
        <v>0</v>
      </c>
      <c r="X225" s="197">
        <f>W225*H225</f>
        <v>0</v>
      </c>
      <c r="Y225" s="29"/>
      <c r="Z225" s="29"/>
      <c r="AA225" s="29"/>
      <c r="AB225" s="29"/>
      <c r="AC225" s="29"/>
      <c r="AD225" s="29"/>
      <c r="AE225" s="29"/>
      <c r="AR225" s="198" t="s">
        <v>133</v>
      </c>
      <c r="AT225" s="198" t="s">
        <v>129</v>
      </c>
      <c r="AU225" s="198" t="s">
        <v>87</v>
      </c>
      <c r="AY225" s="15" t="s">
        <v>127</v>
      </c>
      <c r="BE225" s="199">
        <f>IF(O225="základní",K225,0)</f>
        <v>0</v>
      </c>
      <c r="BF225" s="199">
        <f>IF(O225="snížená",K225,0)</f>
        <v>0</v>
      </c>
      <c r="BG225" s="199">
        <f>IF(O225="zákl. přenesená",K225,0)</f>
        <v>0</v>
      </c>
      <c r="BH225" s="199">
        <f>IF(O225="sníž. přenesená",K225,0)</f>
        <v>0</v>
      </c>
      <c r="BI225" s="199">
        <f>IF(O225="nulová",K225,0)</f>
        <v>0</v>
      </c>
      <c r="BJ225" s="15" t="s">
        <v>85</v>
      </c>
      <c r="BK225" s="199">
        <f>ROUND(P225*H225,2)</f>
        <v>0</v>
      </c>
      <c r="BL225" s="15" t="s">
        <v>133</v>
      </c>
      <c r="BM225" s="198" t="s">
        <v>343</v>
      </c>
    </row>
    <row r="226" spans="1:65" s="2" customFormat="1" ht="39">
      <c r="A226" s="29"/>
      <c r="B226" s="30"/>
      <c r="C226" s="31"/>
      <c r="D226" s="200" t="s">
        <v>135</v>
      </c>
      <c r="E226" s="31"/>
      <c r="F226" s="201" t="s">
        <v>344</v>
      </c>
      <c r="G226" s="31"/>
      <c r="H226" s="31"/>
      <c r="I226" s="31"/>
      <c r="J226" s="31"/>
      <c r="K226" s="31"/>
      <c r="L226" s="31"/>
      <c r="M226" s="34"/>
      <c r="N226" s="202"/>
      <c r="O226" s="203"/>
      <c r="P226" s="66"/>
      <c r="Q226" s="66"/>
      <c r="R226" s="66"/>
      <c r="S226" s="66"/>
      <c r="T226" s="66"/>
      <c r="U226" s="66"/>
      <c r="V226" s="66"/>
      <c r="W226" s="66"/>
      <c r="X226" s="67"/>
      <c r="Y226" s="29"/>
      <c r="Z226" s="29"/>
      <c r="AA226" s="29"/>
      <c r="AB226" s="29"/>
      <c r="AC226" s="29"/>
      <c r="AD226" s="29"/>
      <c r="AE226" s="29"/>
      <c r="AT226" s="15" t="s">
        <v>135</v>
      </c>
      <c r="AU226" s="15" t="s">
        <v>87</v>
      </c>
    </row>
    <row r="227" spans="1:65" s="13" customFormat="1" ht="11.25">
      <c r="B227" s="205"/>
      <c r="C227" s="206"/>
      <c r="D227" s="200" t="s">
        <v>139</v>
      </c>
      <c r="E227" s="207" t="s">
        <v>1</v>
      </c>
      <c r="F227" s="208" t="s">
        <v>307</v>
      </c>
      <c r="G227" s="206"/>
      <c r="H227" s="209">
        <v>50</v>
      </c>
      <c r="I227" s="206"/>
      <c r="J227" s="206"/>
      <c r="K227" s="206"/>
      <c r="L227" s="206"/>
      <c r="M227" s="210"/>
      <c r="N227" s="211"/>
      <c r="O227" s="212"/>
      <c r="P227" s="212"/>
      <c r="Q227" s="212"/>
      <c r="R227" s="212"/>
      <c r="S227" s="212"/>
      <c r="T227" s="212"/>
      <c r="U227" s="212"/>
      <c r="V227" s="212"/>
      <c r="W227" s="212"/>
      <c r="X227" s="213"/>
      <c r="AT227" s="214" t="s">
        <v>139</v>
      </c>
      <c r="AU227" s="214" t="s">
        <v>87</v>
      </c>
      <c r="AV227" s="13" t="s">
        <v>87</v>
      </c>
      <c r="AW227" s="13" t="s">
        <v>5</v>
      </c>
      <c r="AX227" s="13" t="s">
        <v>85</v>
      </c>
      <c r="AY227" s="214" t="s">
        <v>127</v>
      </c>
    </row>
    <row r="228" spans="1:65" s="2" customFormat="1" ht="33" customHeight="1">
      <c r="A228" s="29"/>
      <c r="B228" s="30"/>
      <c r="C228" s="186" t="s">
        <v>345</v>
      </c>
      <c r="D228" s="186" t="s">
        <v>129</v>
      </c>
      <c r="E228" s="187" t="s">
        <v>346</v>
      </c>
      <c r="F228" s="188" t="s">
        <v>347</v>
      </c>
      <c r="G228" s="189" t="s">
        <v>154</v>
      </c>
      <c r="H228" s="190">
        <v>80</v>
      </c>
      <c r="I228" s="191">
        <v>0</v>
      </c>
      <c r="J228" s="191"/>
      <c r="K228" s="191">
        <f>ROUND(P228*H228,2)</f>
        <v>0</v>
      </c>
      <c r="L228" s="192"/>
      <c r="M228" s="34"/>
      <c r="N228" s="193" t="s">
        <v>1</v>
      </c>
      <c r="O228" s="194" t="s">
        <v>41</v>
      </c>
      <c r="P228" s="195">
        <f>I228+J228</f>
        <v>0</v>
      </c>
      <c r="Q228" s="195">
        <f>ROUND(I228*H228,2)</f>
        <v>0</v>
      </c>
      <c r="R228" s="195">
        <f>ROUND(J228*H228,2)</f>
        <v>0</v>
      </c>
      <c r="S228" s="196">
        <v>3.0000000000000001E-3</v>
      </c>
      <c r="T228" s="196">
        <f>S228*H228</f>
        <v>0.24</v>
      </c>
      <c r="U228" s="196">
        <v>0</v>
      </c>
      <c r="V228" s="196">
        <f>U228*H228</f>
        <v>0</v>
      </c>
      <c r="W228" s="196">
        <v>0</v>
      </c>
      <c r="X228" s="197">
        <f>W228*H228</f>
        <v>0</v>
      </c>
      <c r="Y228" s="29"/>
      <c r="Z228" s="29"/>
      <c r="AA228" s="29"/>
      <c r="AB228" s="29"/>
      <c r="AC228" s="29"/>
      <c r="AD228" s="29"/>
      <c r="AE228" s="29"/>
      <c r="AR228" s="198" t="s">
        <v>133</v>
      </c>
      <c r="AT228" s="198" t="s">
        <v>129</v>
      </c>
      <c r="AU228" s="198" t="s">
        <v>87</v>
      </c>
      <c r="AY228" s="15" t="s">
        <v>127</v>
      </c>
      <c r="BE228" s="199">
        <f>IF(O228="základní",K228,0)</f>
        <v>0</v>
      </c>
      <c r="BF228" s="199">
        <f>IF(O228="snížená",K228,0)</f>
        <v>0</v>
      </c>
      <c r="BG228" s="199">
        <f>IF(O228="zákl. přenesená",K228,0)</f>
        <v>0</v>
      </c>
      <c r="BH228" s="199">
        <f>IF(O228="sníž. přenesená",K228,0)</f>
        <v>0</v>
      </c>
      <c r="BI228" s="199">
        <f>IF(O228="nulová",K228,0)</f>
        <v>0</v>
      </c>
      <c r="BJ228" s="15" t="s">
        <v>85</v>
      </c>
      <c r="BK228" s="199">
        <f>ROUND(P228*H228,2)</f>
        <v>0</v>
      </c>
      <c r="BL228" s="15" t="s">
        <v>133</v>
      </c>
      <c r="BM228" s="198" t="s">
        <v>348</v>
      </c>
    </row>
    <row r="229" spans="1:65" s="2" customFormat="1" ht="39">
      <c r="A229" s="29"/>
      <c r="B229" s="30"/>
      <c r="C229" s="31"/>
      <c r="D229" s="200" t="s">
        <v>135</v>
      </c>
      <c r="E229" s="31"/>
      <c r="F229" s="201" t="s">
        <v>349</v>
      </c>
      <c r="G229" s="31"/>
      <c r="H229" s="31"/>
      <c r="I229" s="31"/>
      <c r="J229" s="31"/>
      <c r="K229" s="31"/>
      <c r="L229" s="31"/>
      <c r="M229" s="34"/>
      <c r="N229" s="202"/>
      <c r="O229" s="203"/>
      <c r="P229" s="66"/>
      <c r="Q229" s="66"/>
      <c r="R229" s="66"/>
      <c r="S229" s="66"/>
      <c r="T229" s="66"/>
      <c r="U229" s="66"/>
      <c r="V229" s="66"/>
      <c r="W229" s="66"/>
      <c r="X229" s="67"/>
      <c r="Y229" s="29"/>
      <c r="Z229" s="29"/>
      <c r="AA229" s="29"/>
      <c r="AB229" s="29"/>
      <c r="AC229" s="29"/>
      <c r="AD229" s="29"/>
      <c r="AE229" s="29"/>
      <c r="AT229" s="15" t="s">
        <v>135</v>
      </c>
      <c r="AU229" s="15" t="s">
        <v>87</v>
      </c>
    </row>
    <row r="230" spans="1:65" s="13" customFormat="1" ht="11.25">
      <c r="B230" s="205"/>
      <c r="C230" s="206"/>
      <c r="D230" s="200" t="s">
        <v>139</v>
      </c>
      <c r="E230" s="207" t="s">
        <v>1</v>
      </c>
      <c r="F230" s="208" t="s">
        <v>318</v>
      </c>
      <c r="G230" s="206"/>
      <c r="H230" s="209">
        <v>80</v>
      </c>
      <c r="I230" s="206"/>
      <c r="J230" s="206"/>
      <c r="K230" s="206"/>
      <c r="L230" s="206"/>
      <c r="M230" s="210"/>
      <c r="N230" s="211"/>
      <c r="O230" s="212"/>
      <c r="P230" s="212"/>
      <c r="Q230" s="212"/>
      <c r="R230" s="212"/>
      <c r="S230" s="212"/>
      <c r="T230" s="212"/>
      <c r="U230" s="212"/>
      <c r="V230" s="212"/>
      <c r="W230" s="212"/>
      <c r="X230" s="213"/>
      <c r="AT230" s="214" t="s">
        <v>139</v>
      </c>
      <c r="AU230" s="214" t="s">
        <v>87</v>
      </c>
      <c r="AV230" s="13" t="s">
        <v>87</v>
      </c>
      <c r="AW230" s="13" t="s">
        <v>5</v>
      </c>
      <c r="AX230" s="13" t="s">
        <v>85</v>
      </c>
      <c r="AY230" s="214" t="s">
        <v>127</v>
      </c>
    </row>
    <row r="231" spans="1:65" s="2" customFormat="1" ht="33" customHeight="1">
      <c r="A231" s="29"/>
      <c r="B231" s="30"/>
      <c r="C231" s="186" t="s">
        <v>350</v>
      </c>
      <c r="D231" s="186" t="s">
        <v>129</v>
      </c>
      <c r="E231" s="187" t="s">
        <v>351</v>
      </c>
      <c r="F231" s="188" t="s">
        <v>352</v>
      </c>
      <c r="G231" s="189" t="s">
        <v>154</v>
      </c>
      <c r="H231" s="190">
        <v>20</v>
      </c>
      <c r="I231" s="191">
        <v>0</v>
      </c>
      <c r="J231" s="191"/>
      <c r="K231" s="191">
        <f>ROUND(P231*H231,2)</f>
        <v>0</v>
      </c>
      <c r="L231" s="192"/>
      <c r="M231" s="34"/>
      <c r="N231" s="193" t="s">
        <v>1</v>
      </c>
      <c r="O231" s="194" t="s">
        <v>41</v>
      </c>
      <c r="P231" s="195">
        <f>I231+J231</f>
        <v>0</v>
      </c>
      <c r="Q231" s="195">
        <f>ROUND(I231*H231,2)</f>
        <v>0</v>
      </c>
      <c r="R231" s="195">
        <f>ROUND(J231*H231,2)</f>
        <v>0</v>
      </c>
      <c r="S231" s="196">
        <v>6.0000000000000001E-3</v>
      </c>
      <c r="T231" s="196">
        <f>S231*H231</f>
        <v>0.12</v>
      </c>
      <c r="U231" s="196">
        <v>0</v>
      </c>
      <c r="V231" s="196">
        <f>U231*H231</f>
        <v>0</v>
      </c>
      <c r="W231" s="196">
        <v>0</v>
      </c>
      <c r="X231" s="197">
        <f>W231*H231</f>
        <v>0</v>
      </c>
      <c r="Y231" s="29"/>
      <c r="Z231" s="29"/>
      <c r="AA231" s="29"/>
      <c r="AB231" s="29"/>
      <c r="AC231" s="29"/>
      <c r="AD231" s="29"/>
      <c r="AE231" s="29"/>
      <c r="AR231" s="198" t="s">
        <v>133</v>
      </c>
      <c r="AT231" s="198" t="s">
        <v>129</v>
      </c>
      <c r="AU231" s="198" t="s">
        <v>87</v>
      </c>
      <c r="AY231" s="15" t="s">
        <v>127</v>
      </c>
      <c r="BE231" s="199">
        <f>IF(O231="základní",K231,0)</f>
        <v>0</v>
      </c>
      <c r="BF231" s="199">
        <f>IF(O231="snížená",K231,0)</f>
        <v>0</v>
      </c>
      <c r="BG231" s="199">
        <f>IF(O231="zákl. přenesená",K231,0)</f>
        <v>0</v>
      </c>
      <c r="BH231" s="199">
        <f>IF(O231="sníž. přenesená",K231,0)</f>
        <v>0</v>
      </c>
      <c r="BI231" s="199">
        <f>IF(O231="nulová",K231,0)</f>
        <v>0</v>
      </c>
      <c r="BJ231" s="15" t="s">
        <v>85</v>
      </c>
      <c r="BK231" s="199">
        <f>ROUND(P231*H231,2)</f>
        <v>0</v>
      </c>
      <c r="BL231" s="15" t="s">
        <v>133</v>
      </c>
      <c r="BM231" s="198" t="s">
        <v>353</v>
      </c>
    </row>
    <row r="232" spans="1:65" s="2" customFormat="1" ht="39">
      <c r="A232" s="29"/>
      <c r="B232" s="30"/>
      <c r="C232" s="31"/>
      <c r="D232" s="200" t="s">
        <v>135</v>
      </c>
      <c r="E232" s="31"/>
      <c r="F232" s="201" t="s">
        <v>354</v>
      </c>
      <c r="G232" s="31"/>
      <c r="H232" s="31"/>
      <c r="I232" s="31"/>
      <c r="J232" s="31"/>
      <c r="K232" s="31"/>
      <c r="L232" s="31"/>
      <c r="M232" s="34"/>
      <c r="N232" s="202"/>
      <c r="O232" s="203"/>
      <c r="P232" s="66"/>
      <c r="Q232" s="66"/>
      <c r="R232" s="66"/>
      <c r="S232" s="66"/>
      <c r="T232" s="66"/>
      <c r="U232" s="66"/>
      <c r="V232" s="66"/>
      <c r="W232" s="66"/>
      <c r="X232" s="67"/>
      <c r="Y232" s="29"/>
      <c r="Z232" s="29"/>
      <c r="AA232" s="29"/>
      <c r="AB232" s="29"/>
      <c r="AC232" s="29"/>
      <c r="AD232" s="29"/>
      <c r="AE232" s="29"/>
      <c r="AT232" s="15" t="s">
        <v>135</v>
      </c>
      <c r="AU232" s="15" t="s">
        <v>87</v>
      </c>
    </row>
    <row r="233" spans="1:65" s="13" customFormat="1" ht="11.25">
      <c r="B233" s="205"/>
      <c r="C233" s="206"/>
      <c r="D233" s="200" t="s">
        <v>139</v>
      </c>
      <c r="E233" s="207" t="s">
        <v>1</v>
      </c>
      <c r="F233" s="208" t="s">
        <v>324</v>
      </c>
      <c r="G233" s="206"/>
      <c r="H233" s="209">
        <v>20</v>
      </c>
      <c r="I233" s="206"/>
      <c r="J233" s="206"/>
      <c r="K233" s="206"/>
      <c r="L233" s="206"/>
      <c r="M233" s="210"/>
      <c r="N233" s="211"/>
      <c r="O233" s="212"/>
      <c r="P233" s="212"/>
      <c r="Q233" s="212"/>
      <c r="R233" s="212"/>
      <c r="S233" s="212"/>
      <c r="T233" s="212"/>
      <c r="U233" s="212"/>
      <c r="V233" s="212"/>
      <c r="W233" s="212"/>
      <c r="X233" s="213"/>
      <c r="AT233" s="214" t="s">
        <v>139</v>
      </c>
      <c r="AU233" s="214" t="s">
        <v>87</v>
      </c>
      <c r="AV233" s="13" t="s">
        <v>87</v>
      </c>
      <c r="AW233" s="13" t="s">
        <v>5</v>
      </c>
      <c r="AX233" s="13" t="s">
        <v>85</v>
      </c>
      <c r="AY233" s="214" t="s">
        <v>127</v>
      </c>
    </row>
    <row r="234" spans="1:65" s="2" customFormat="1" ht="21.75" customHeight="1">
      <c r="A234" s="29"/>
      <c r="B234" s="30"/>
      <c r="C234" s="186" t="s">
        <v>355</v>
      </c>
      <c r="D234" s="186" t="s">
        <v>129</v>
      </c>
      <c r="E234" s="187" t="s">
        <v>356</v>
      </c>
      <c r="F234" s="188" t="s">
        <v>357</v>
      </c>
      <c r="G234" s="189" t="s">
        <v>154</v>
      </c>
      <c r="H234" s="190">
        <v>60</v>
      </c>
      <c r="I234" s="191">
        <v>0</v>
      </c>
      <c r="J234" s="191"/>
      <c r="K234" s="191">
        <f>ROUND(P234*H234,2)</f>
        <v>0</v>
      </c>
      <c r="L234" s="192"/>
      <c r="M234" s="34"/>
      <c r="N234" s="193" t="s">
        <v>1</v>
      </c>
      <c r="O234" s="194" t="s">
        <v>41</v>
      </c>
      <c r="P234" s="195">
        <f>I234+J234</f>
        <v>0</v>
      </c>
      <c r="Q234" s="195">
        <f>ROUND(I234*H234,2)</f>
        <v>0</v>
      </c>
      <c r="R234" s="195">
        <f>ROUND(J234*H234,2)</f>
        <v>0</v>
      </c>
      <c r="S234" s="196">
        <v>1E-3</v>
      </c>
      <c r="T234" s="196">
        <f>S234*H234</f>
        <v>0.06</v>
      </c>
      <c r="U234" s="196">
        <v>0</v>
      </c>
      <c r="V234" s="196">
        <f>U234*H234</f>
        <v>0</v>
      </c>
      <c r="W234" s="196">
        <v>0</v>
      </c>
      <c r="X234" s="197">
        <f>W234*H234</f>
        <v>0</v>
      </c>
      <c r="Y234" s="29"/>
      <c r="Z234" s="29"/>
      <c r="AA234" s="29"/>
      <c r="AB234" s="29"/>
      <c r="AC234" s="29"/>
      <c r="AD234" s="29"/>
      <c r="AE234" s="29"/>
      <c r="AR234" s="198" t="s">
        <v>133</v>
      </c>
      <c r="AT234" s="198" t="s">
        <v>129</v>
      </c>
      <c r="AU234" s="198" t="s">
        <v>87</v>
      </c>
      <c r="AY234" s="15" t="s">
        <v>127</v>
      </c>
      <c r="BE234" s="199">
        <f>IF(O234="základní",K234,0)</f>
        <v>0</v>
      </c>
      <c r="BF234" s="199">
        <f>IF(O234="snížená",K234,0)</f>
        <v>0</v>
      </c>
      <c r="BG234" s="199">
        <f>IF(O234="zákl. přenesená",K234,0)</f>
        <v>0</v>
      </c>
      <c r="BH234" s="199">
        <f>IF(O234="sníž. přenesená",K234,0)</f>
        <v>0</v>
      </c>
      <c r="BI234" s="199">
        <f>IF(O234="nulová",K234,0)</f>
        <v>0</v>
      </c>
      <c r="BJ234" s="15" t="s">
        <v>85</v>
      </c>
      <c r="BK234" s="199">
        <f>ROUND(P234*H234,2)</f>
        <v>0</v>
      </c>
      <c r="BL234" s="15" t="s">
        <v>133</v>
      </c>
      <c r="BM234" s="198" t="s">
        <v>358</v>
      </c>
    </row>
    <row r="235" spans="1:65" s="2" customFormat="1" ht="39">
      <c r="A235" s="29"/>
      <c r="B235" s="30"/>
      <c r="C235" s="31"/>
      <c r="D235" s="200" t="s">
        <v>135</v>
      </c>
      <c r="E235" s="31"/>
      <c r="F235" s="201" t="s">
        <v>359</v>
      </c>
      <c r="G235" s="31"/>
      <c r="H235" s="31"/>
      <c r="I235" s="31"/>
      <c r="J235" s="31"/>
      <c r="K235" s="31"/>
      <c r="L235" s="31"/>
      <c r="M235" s="34"/>
      <c r="N235" s="202"/>
      <c r="O235" s="203"/>
      <c r="P235" s="66"/>
      <c r="Q235" s="66"/>
      <c r="R235" s="66"/>
      <c r="S235" s="66"/>
      <c r="T235" s="66"/>
      <c r="U235" s="66"/>
      <c r="V235" s="66"/>
      <c r="W235" s="66"/>
      <c r="X235" s="67"/>
      <c r="Y235" s="29"/>
      <c r="Z235" s="29"/>
      <c r="AA235" s="29"/>
      <c r="AB235" s="29"/>
      <c r="AC235" s="29"/>
      <c r="AD235" s="29"/>
      <c r="AE235" s="29"/>
      <c r="AT235" s="15" t="s">
        <v>135</v>
      </c>
      <c r="AU235" s="15" t="s">
        <v>87</v>
      </c>
    </row>
    <row r="236" spans="1:65" s="13" customFormat="1" ht="11.25">
      <c r="B236" s="205"/>
      <c r="C236" s="206"/>
      <c r="D236" s="200" t="s">
        <v>139</v>
      </c>
      <c r="E236" s="207" t="s">
        <v>1</v>
      </c>
      <c r="F236" s="208" t="s">
        <v>360</v>
      </c>
      <c r="G236" s="206"/>
      <c r="H236" s="209">
        <v>60</v>
      </c>
      <c r="I236" s="206"/>
      <c r="J236" s="206"/>
      <c r="K236" s="206"/>
      <c r="L236" s="206"/>
      <c r="M236" s="210"/>
      <c r="N236" s="211"/>
      <c r="O236" s="212"/>
      <c r="P236" s="212"/>
      <c r="Q236" s="212"/>
      <c r="R236" s="212"/>
      <c r="S236" s="212"/>
      <c r="T236" s="212"/>
      <c r="U236" s="212"/>
      <c r="V236" s="212"/>
      <c r="W236" s="212"/>
      <c r="X236" s="213"/>
      <c r="AT236" s="214" t="s">
        <v>139</v>
      </c>
      <c r="AU236" s="214" t="s">
        <v>87</v>
      </c>
      <c r="AV236" s="13" t="s">
        <v>87</v>
      </c>
      <c r="AW236" s="13" t="s">
        <v>5</v>
      </c>
      <c r="AX236" s="13" t="s">
        <v>85</v>
      </c>
      <c r="AY236" s="214" t="s">
        <v>127</v>
      </c>
    </row>
    <row r="237" spans="1:65" s="2" customFormat="1" ht="21.75" customHeight="1">
      <c r="A237" s="29"/>
      <c r="B237" s="30"/>
      <c r="C237" s="186" t="s">
        <v>361</v>
      </c>
      <c r="D237" s="186" t="s">
        <v>129</v>
      </c>
      <c r="E237" s="187" t="s">
        <v>362</v>
      </c>
      <c r="F237" s="188" t="s">
        <v>363</v>
      </c>
      <c r="G237" s="189" t="s">
        <v>154</v>
      </c>
      <c r="H237" s="190">
        <v>130</v>
      </c>
      <c r="I237" s="191">
        <v>0</v>
      </c>
      <c r="J237" s="191"/>
      <c r="K237" s="191">
        <f>ROUND(P237*H237,2)</f>
        <v>0</v>
      </c>
      <c r="L237" s="192"/>
      <c r="M237" s="34"/>
      <c r="N237" s="193" t="s">
        <v>1</v>
      </c>
      <c r="O237" s="194" t="s">
        <v>41</v>
      </c>
      <c r="P237" s="195">
        <f>I237+J237</f>
        <v>0</v>
      </c>
      <c r="Q237" s="195">
        <f>ROUND(I237*H237,2)</f>
        <v>0</v>
      </c>
      <c r="R237" s="195">
        <f>ROUND(J237*H237,2)</f>
        <v>0</v>
      </c>
      <c r="S237" s="196">
        <v>2E-3</v>
      </c>
      <c r="T237" s="196">
        <f>S237*H237</f>
        <v>0.26</v>
      </c>
      <c r="U237" s="196">
        <v>0</v>
      </c>
      <c r="V237" s="196">
        <f>U237*H237</f>
        <v>0</v>
      </c>
      <c r="W237" s="196">
        <v>0</v>
      </c>
      <c r="X237" s="197">
        <f>W237*H237</f>
        <v>0</v>
      </c>
      <c r="Y237" s="29"/>
      <c r="Z237" s="29"/>
      <c r="AA237" s="29"/>
      <c r="AB237" s="29"/>
      <c r="AC237" s="29"/>
      <c r="AD237" s="29"/>
      <c r="AE237" s="29"/>
      <c r="AR237" s="198" t="s">
        <v>133</v>
      </c>
      <c r="AT237" s="198" t="s">
        <v>129</v>
      </c>
      <c r="AU237" s="198" t="s">
        <v>87</v>
      </c>
      <c r="AY237" s="15" t="s">
        <v>127</v>
      </c>
      <c r="BE237" s="199">
        <f>IF(O237="základní",K237,0)</f>
        <v>0</v>
      </c>
      <c r="BF237" s="199">
        <f>IF(O237="snížená",K237,0)</f>
        <v>0</v>
      </c>
      <c r="BG237" s="199">
        <f>IF(O237="zákl. přenesená",K237,0)</f>
        <v>0</v>
      </c>
      <c r="BH237" s="199">
        <f>IF(O237="sníž. přenesená",K237,0)</f>
        <v>0</v>
      </c>
      <c r="BI237" s="199">
        <f>IF(O237="nulová",K237,0)</f>
        <v>0</v>
      </c>
      <c r="BJ237" s="15" t="s">
        <v>85</v>
      </c>
      <c r="BK237" s="199">
        <f>ROUND(P237*H237,2)</f>
        <v>0</v>
      </c>
      <c r="BL237" s="15" t="s">
        <v>133</v>
      </c>
      <c r="BM237" s="198" t="s">
        <v>364</v>
      </c>
    </row>
    <row r="238" spans="1:65" s="2" customFormat="1" ht="39">
      <c r="A238" s="29"/>
      <c r="B238" s="30"/>
      <c r="C238" s="31"/>
      <c r="D238" s="200" t="s">
        <v>135</v>
      </c>
      <c r="E238" s="31"/>
      <c r="F238" s="201" t="s">
        <v>365</v>
      </c>
      <c r="G238" s="31"/>
      <c r="H238" s="31"/>
      <c r="I238" s="31"/>
      <c r="J238" s="31"/>
      <c r="K238" s="31"/>
      <c r="L238" s="31"/>
      <c r="M238" s="34"/>
      <c r="N238" s="202"/>
      <c r="O238" s="203"/>
      <c r="P238" s="66"/>
      <c r="Q238" s="66"/>
      <c r="R238" s="66"/>
      <c r="S238" s="66"/>
      <c r="T238" s="66"/>
      <c r="U238" s="66"/>
      <c r="V238" s="66"/>
      <c r="W238" s="66"/>
      <c r="X238" s="67"/>
      <c r="Y238" s="29"/>
      <c r="Z238" s="29"/>
      <c r="AA238" s="29"/>
      <c r="AB238" s="29"/>
      <c r="AC238" s="29"/>
      <c r="AD238" s="29"/>
      <c r="AE238" s="29"/>
      <c r="AT238" s="15" t="s">
        <v>135</v>
      </c>
      <c r="AU238" s="15" t="s">
        <v>87</v>
      </c>
    </row>
    <row r="239" spans="1:65" s="13" customFormat="1" ht="11.25">
      <c r="B239" s="205"/>
      <c r="C239" s="206"/>
      <c r="D239" s="200" t="s">
        <v>139</v>
      </c>
      <c r="E239" s="207" t="s">
        <v>1</v>
      </c>
      <c r="F239" s="208" t="s">
        <v>366</v>
      </c>
      <c r="G239" s="206"/>
      <c r="H239" s="209">
        <v>130</v>
      </c>
      <c r="I239" s="206"/>
      <c r="J239" s="206"/>
      <c r="K239" s="206"/>
      <c r="L239" s="206"/>
      <c r="M239" s="210"/>
      <c r="N239" s="211"/>
      <c r="O239" s="212"/>
      <c r="P239" s="212"/>
      <c r="Q239" s="212"/>
      <c r="R239" s="212"/>
      <c r="S239" s="212"/>
      <c r="T239" s="212"/>
      <c r="U239" s="212"/>
      <c r="V239" s="212"/>
      <c r="W239" s="212"/>
      <c r="X239" s="213"/>
      <c r="AT239" s="214" t="s">
        <v>139</v>
      </c>
      <c r="AU239" s="214" t="s">
        <v>87</v>
      </c>
      <c r="AV239" s="13" t="s">
        <v>87</v>
      </c>
      <c r="AW239" s="13" t="s">
        <v>5</v>
      </c>
      <c r="AX239" s="13" t="s">
        <v>85</v>
      </c>
      <c r="AY239" s="214" t="s">
        <v>127</v>
      </c>
    </row>
    <row r="240" spans="1:65" s="2" customFormat="1" ht="21.75" customHeight="1">
      <c r="A240" s="29"/>
      <c r="B240" s="30"/>
      <c r="C240" s="186" t="s">
        <v>367</v>
      </c>
      <c r="D240" s="186" t="s">
        <v>129</v>
      </c>
      <c r="E240" s="187" t="s">
        <v>368</v>
      </c>
      <c r="F240" s="188" t="s">
        <v>369</v>
      </c>
      <c r="G240" s="189" t="s">
        <v>154</v>
      </c>
      <c r="H240" s="190">
        <v>60</v>
      </c>
      <c r="I240" s="191">
        <v>0</v>
      </c>
      <c r="J240" s="191"/>
      <c r="K240" s="191">
        <f>ROUND(P240*H240,2)</f>
        <v>0</v>
      </c>
      <c r="L240" s="192"/>
      <c r="M240" s="34"/>
      <c r="N240" s="193" t="s">
        <v>1</v>
      </c>
      <c r="O240" s="194" t="s">
        <v>41</v>
      </c>
      <c r="P240" s="195">
        <f>I240+J240</f>
        <v>0</v>
      </c>
      <c r="Q240" s="195">
        <f>ROUND(I240*H240,2)</f>
        <v>0</v>
      </c>
      <c r="R240" s="195">
        <f>ROUND(J240*H240,2)</f>
        <v>0</v>
      </c>
      <c r="S240" s="196">
        <v>5.0000000000000001E-3</v>
      </c>
      <c r="T240" s="196">
        <f>S240*H240</f>
        <v>0.3</v>
      </c>
      <c r="U240" s="196">
        <v>0</v>
      </c>
      <c r="V240" s="196">
        <f>U240*H240</f>
        <v>0</v>
      </c>
      <c r="W240" s="196">
        <v>0</v>
      </c>
      <c r="X240" s="197">
        <f>W240*H240</f>
        <v>0</v>
      </c>
      <c r="Y240" s="29"/>
      <c r="Z240" s="29"/>
      <c r="AA240" s="29"/>
      <c r="AB240" s="29"/>
      <c r="AC240" s="29"/>
      <c r="AD240" s="29"/>
      <c r="AE240" s="29"/>
      <c r="AR240" s="198" t="s">
        <v>133</v>
      </c>
      <c r="AT240" s="198" t="s">
        <v>129</v>
      </c>
      <c r="AU240" s="198" t="s">
        <v>87</v>
      </c>
      <c r="AY240" s="15" t="s">
        <v>127</v>
      </c>
      <c r="BE240" s="199">
        <f>IF(O240="základní",K240,0)</f>
        <v>0</v>
      </c>
      <c r="BF240" s="199">
        <f>IF(O240="snížená",K240,0)</f>
        <v>0</v>
      </c>
      <c r="BG240" s="199">
        <f>IF(O240="zákl. přenesená",K240,0)</f>
        <v>0</v>
      </c>
      <c r="BH240" s="199">
        <f>IF(O240="sníž. přenesená",K240,0)</f>
        <v>0</v>
      </c>
      <c r="BI240" s="199">
        <f>IF(O240="nulová",K240,0)</f>
        <v>0</v>
      </c>
      <c r="BJ240" s="15" t="s">
        <v>85</v>
      </c>
      <c r="BK240" s="199">
        <f>ROUND(P240*H240,2)</f>
        <v>0</v>
      </c>
      <c r="BL240" s="15" t="s">
        <v>133</v>
      </c>
      <c r="BM240" s="198" t="s">
        <v>370</v>
      </c>
    </row>
    <row r="241" spans="1:65" s="2" customFormat="1" ht="39">
      <c r="A241" s="29"/>
      <c r="B241" s="30"/>
      <c r="C241" s="31"/>
      <c r="D241" s="200" t="s">
        <v>135</v>
      </c>
      <c r="E241" s="31"/>
      <c r="F241" s="201" t="s">
        <v>371</v>
      </c>
      <c r="G241" s="31"/>
      <c r="H241" s="31"/>
      <c r="I241" s="31"/>
      <c r="J241" s="31"/>
      <c r="K241" s="31"/>
      <c r="L241" s="31"/>
      <c r="M241" s="34"/>
      <c r="N241" s="202"/>
      <c r="O241" s="203"/>
      <c r="P241" s="66"/>
      <c r="Q241" s="66"/>
      <c r="R241" s="66"/>
      <c r="S241" s="66"/>
      <c r="T241" s="66"/>
      <c r="U241" s="66"/>
      <c r="V241" s="66"/>
      <c r="W241" s="66"/>
      <c r="X241" s="67"/>
      <c r="Y241" s="29"/>
      <c r="Z241" s="29"/>
      <c r="AA241" s="29"/>
      <c r="AB241" s="29"/>
      <c r="AC241" s="29"/>
      <c r="AD241" s="29"/>
      <c r="AE241" s="29"/>
      <c r="AT241" s="15" t="s">
        <v>135</v>
      </c>
      <c r="AU241" s="15" t="s">
        <v>87</v>
      </c>
    </row>
    <row r="242" spans="1:65" s="13" customFormat="1" ht="11.25">
      <c r="B242" s="205"/>
      <c r="C242" s="206"/>
      <c r="D242" s="200" t="s">
        <v>139</v>
      </c>
      <c r="E242" s="207" t="s">
        <v>1</v>
      </c>
      <c r="F242" s="208" t="s">
        <v>360</v>
      </c>
      <c r="G242" s="206"/>
      <c r="H242" s="209">
        <v>60</v>
      </c>
      <c r="I242" s="206"/>
      <c r="J242" s="206"/>
      <c r="K242" s="206"/>
      <c r="L242" s="206"/>
      <c r="M242" s="210"/>
      <c r="N242" s="211"/>
      <c r="O242" s="212"/>
      <c r="P242" s="212"/>
      <c r="Q242" s="212"/>
      <c r="R242" s="212"/>
      <c r="S242" s="212"/>
      <c r="T242" s="212"/>
      <c r="U242" s="212"/>
      <c r="V242" s="212"/>
      <c r="W242" s="212"/>
      <c r="X242" s="213"/>
      <c r="AT242" s="214" t="s">
        <v>139</v>
      </c>
      <c r="AU242" s="214" t="s">
        <v>87</v>
      </c>
      <c r="AV242" s="13" t="s">
        <v>87</v>
      </c>
      <c r="AW242" s="13" t="s">
        <v>5</v>
      </c>
      <c r="AX242" s="13" t="s">
        <v>85</v>
      </c>
      <c r="AY242" s="214" t="s">
        <v>127</v>
      </c>
    </row>
    <row r="243" spans="1:65" s="2" customFormat="1" ht="21.75" customHeight="1">
      <c r="A243" s="29"/>
      <c r="B243" s="30"/>
      <c r="C243" s="186" t="s">
        <v>372</v>
      </c>
      <c r="D243" s="186" t="s">
        <v>129</v>
      </c>
      <c r="E243" s="187" t="s">
        <v>373</v>
      </c>
      <c r="F243" s="188" t="s">
        <v>374</v>
      </c>
      <c r="G243" s="189" t="s">
        <v>154</v>
      </c>
      <c r="H243" s="190">
        <v>20</v>
      </c>
      <c r="I243" s="191">
        <v>0</v>
      </c>
      <c r="J243" s="191"/>
      <c r="K243" s="191">
        <f>ROUND(P243*H243,2)</f>
        <v>0</v>
      </c>
      <c r="L243" s="192"/>
      <c r="M243" s="34"/>
      <c r="N243" s="193" t="s">
        <v>1</v>
      </c>
      <c r="O243" s="194" t="s">
        <v>41</v>
      </c>
      <c r="P243" s="195">
        <f>I243+J243</f>
        <v>0</v>
      </c>
      <c r="Q243" s="195">
        <f>ROUND(I243*H243,2)</f>
        <v>0</v>
      </c>
      <c r="R243" s="195">
        <f>ROUND(J243*H243,2)</f>
        <v>0</v>
      </c>
      <c r="S243" s="196">
        <v>6.0000000000000001E-3</v>
      </c>
      <c r="T243" s="196">
        <f>S243*H243</f>
        <v>0.12</v>
      </c>
      <c r="U243" s="196">
        <v>0</v>
      </c>
      <c r="V243" s="196">
        <f>U243*H243</f>
        <v>0</v>
      </c>
      <c r="W243" s="196">
        <v>0</v>
      </c>
      <c r="X243" s="197">
        <f>W243*H243</f>
        <v>0</v>
      </c>
      <c r="Y243" s="29"/>
      <c r="Z243" s="29"/>
      <c r="AA243" s="29"/>
      <c r="AB243" s="29"/>
      <c r="AC243" s="29"/>
      <c r="AD243" s="29"/>
      <c r="AE243" s="29"/>
      <c r="AR243" s="198" t="s">
        <v>133</v>
      </c>
      <c r="AT243" s="198" t="s">
        <v>129</v>
      </c>
      <c r="AU243" s="198" t="s">
        <v>87</v>
      </c>
      <c r="AY243" s="15" t="s">
        <v>127</v>
      </c>
      <c r="BE243" s="199">
        <f>IF(O243="základní",K243,0)</f>
        <v>0</v>
      </c>
      <c r="BF243" s="199">
        <f>IF(O243="snížená",K243,0)</f>
        <v>0</v>
      </c>
      <c r="BG243" s="199">
        <f>IF(O243="zákl. přenesená",K243,0)</f>
        <v>0</v>
      </c>
      <c r="BH243" s="199">
        <f>IF(O243="sníž. přenesená",K243,0)</f>
        <v>0</v>
      </c>
      <c r="BI243" s="199">
        <f>IF(O243="nulová",K243,0)</f>
        <v>0</v>
      </c>
      <c r="BJ243" s="15" t="s">
        <v>85</v>
      </c>
      <c r="BK243" s="199">
        <f>ROUND(P243*H243,2)</f>
        <v>0</v>
      </c>
      <c r="BL243" s="15" t="s">
        <v>133</v>
      </c>
      <c r="BM243" s="198" t="s">
        <v>375</v>
      </c>
    </row>
    <row r="244" spans="1:65" s="2" customFormat="1" ht="39">
      <c r="A244" s="29"/>
      <c r="B244" s="30"/>
      <c r="C244" s="31"/>
      <c r="D244" s="200" t="s">
        <v>135</v>
      </c>
      <c r="E244" s="31"/>
      <c r="F244" s="201" t="s">
        <v>376</v>
      </c>
      <c r="G244" s="31"/>
      <c r="H244" s="31"/>
      <c r="I244" s="31"/>
      <c r="J244" s="31"/>
      <c r="K244" s="31"/>
      <c r="L244" s="31"/>
      <c r="M244" s="34"/>
      <c r="N244" s="202"/>
      <c r="O244" s="203"/>
      <c r="P244" s="66"/>
      <c r="Q244" s="66"/>
      <c r="R244" s="66"/>
      <c r="S244" s="66"/>
      <c r="T244" s="66"/>
      <c r="U244" s="66"/>
      <c r="V244" s="66"/>
      <c r="W244" s="66"/>
      <c r="X244" s="67"/>
      <c r="Y244" s="29"/>
      <c r="Z244" s="29"/>
      <c r="AA244" s="29"/>
      <c r="AB244" s="29"/>
      <c r="AC244" s="29"/>
      <c r="AD244" s="29"/>
      <c r="AE244" s="29"/>
      <c r="AT244" s="15" t="s">
        <v>135</v>
      </c>
      <c r="AU244" s="15" t="s">
        <v>87</v>
      </c>
    </row>
    <row r="245" spans="1:65" s="13" customFormat="1" ht="11.25">
      <c r="B245" s="205"/>
      <c r="C245" s="206"/>
      <c r="D245" s="200" t="s">
        <v>139</v>
      </c>
      <c r="E245" s="207" t="s">
        <v>1</v>
      </c>
      <c r="F245" s="208" t="s">
        <v>324</v>
      </c>
      <c r="G245" s="206"/>
      <c r="H245" s="209">
        <v>20</v>
      </c>
      <c r="I245" s="206"/>
      <c r="J245" s="206"/>
      <c r="K245" s="206"/>
      <c r="L245" s="206"/>
      <c r="M245" s="210"/>
      <c r="N245" s="211"/>
      <c r="O245" s="212"/>
      <c r="P245" s="212"/>
      <c r="Q245" s="212"/>
      <c r="R245" s="212"/>
      <c r="S245" s="212"/>
      <c r="T245" s="212"/>
      <c r="U245" s="212"/>
      <c r="V245" s="212"/>
      <c r="W245" s="212"/>
      <c r="X245" s="213"/>
      <c r="AT245" s="214" t="s">
        <v>139</v>
      </c>
      <c r="AU245" s="214" t="s">
        <v>87</v>
      </c>
      <c r="AV245" s="13" t="s">
        <v>87</v>
      </c>
      <c r="AW245" s="13" t="s">
        <v>5</v>
      </c>
      <c r="AX245" s="13" t="s">
        <v>85</v>
      </c>
      <c r="AY245" s="214" t="s">
        <v>127</v>
      </c>
    </row>
    <row r="246" spans="1:65" s="2" customFormat="1" ht="21.75" customHeight="1">
      <c r="A246" s="29"/>
      <c r="B246" s="30"/>
      <c r="C246" s="186" t="s">
        <v>377</v>
      </c>
      <c r="D246" s="186" t="s">
        <v>129</v>
      </c>
      <c r="E246" s="187" t="s">
        <v>378</v>
      </c>
      <c r="F246" s="188" t="s">
        <v>379</v>
      </c>
      <c r="G246" s="189" t="s">
        <v>154</v>
      </c>
      <c r="H246" s="190">
        <v>2</v>
      </c>
      <c r="I246" s="191"/>
      <c r="J246" s="191"/>
      <c r="K246" s="191">
        <f>ROUND(P246*H246,2)</f>
        <v>0</v>
      </c>
      <c r="L246" s="192"/>
      <c r="M246" s="34"/>
      <c r="N246" s="193" t="s">
        <v>1</v>
      </c>
      <c r="O246" s="194" t="s">
        <v>41</v>
      </c>
      <c r="P246" s="195">
        <f>I246+J246</f>
        <v>0</v>
      </c>
      <c r="Q246" s="195">
        <f>ROUND(I246*H246,2)</f>
        <v>0</v>
      </c>
      <c r="R246" s="195">
        <f>ROUND(J246*H246,2)</f>
        <v>0</v>
      </c>
      <c r="S246" s="196">
        <v>1.34</v>
      </c>
      <c r="T246" s="196">
        <f>S246*H246</f>
        <v>2.68</v>
      </c>
      <c r="U246" s="196">
        <v>1.281E-2</v>
      </c>
      <c r="V246" s="196">
        <f>U246*H246</f>
        <v>2.562E-2</v>
      </c>
      <c r="W246" s="196">
        <v>0</v>
      </c>
      <c r="X246" s="197">
        <f>W246*H246</f>
        <v>0</v>
      </c>
      <c r="Y246" s="29"/>
      <c r="Z246" s="29"/>
      <c r="AA246" s="29"/>
      <c r="AB246" s="29"/>
      <c r="AC246" s="29"/>
      <c r="AD246" s="29"/>
      <c r="AE246" s="29"/>
      <c r="AR246" s="198" t="s">
        <v>133</v>
      </c>
      <c r="AT246" s="198" t="s">
        <v>129</v>
      </c>
      <c r="AU246" s="198" t="s">
        <v>87</v>
      </c>
      <c r="AY246" s="15" t="s">
        <v>127</v>
      </c>
      <c r="BE246" s="199">
        <f>IF(O246="základní",K246,0)</f>
        <v>0</v>
      </c>
      <c r="BF246" s="199">
        <f>IF(O246="snížená",K246,0)</f>
        <v>0</v>
      </c>
      <c r="BG246" s="199">
        <f>IF(O246="zákl. přenesená",K246,0)</f>
        <v>0</v>
      </c>
      <c r="BH246" s="199">
        <f>IF(O246="sníž. přenesená",K246,0)</f>
        <v>0</v>
      </c>
      <c r="BI246" s="199">
        <f>IF(O246="nulová",K246,0)</f>
        <v>0</v>
      </c>
      <c r="BJ246" s="15" t="s">
        <v>85</v>
      </c>
      <c r="BK246" s="199">
        <f>ROUND(P246*H246,2)</f>
        <v>0</v>
      </c>
      <c r="BL246" s="15" t="s">
        <v>133</v>
      </c>
      <c r="BM246" s="198" t="s">
        <v>380</v>
      </c>
    </row>
    <row r="247" spans="1:65" s="2" customFormat="1" ht="29.25">
      <c r="A247" s="29"/>
      <c r="B247" s="30"/>
      <c r="C247" s="31"/>
      <c r="D247" s="200" t="s">
        <v>135</v>
      </c>
      <c r="E247" s="31"/>
      <c r="F247" s="201" t="s">
        <v>381</v>
      </c>
      <c r="G247" s="31"/>
      <c r="H247" s="31"/>
      <c r="I247" s="31"/>
      <c r="J247" s="31"/>
      <c r="K247" s="31"/>
      <c r="L247" s="31"/>
      <c r="M247" s="34"/>
      <c r="N247" s="202"/>
      <c r="O247" s="203"/>
      <c r="P247" s="66"/>
      <c r="Q247" s="66"/>
      <c r="R247" s="66"/>
      <c r="S247" s="66"/>
      <c r="T247" s="66"/>
      <c r="U247" s="66"/>
      <c r="V247" s="66"/>
      <c r="W247" s="66"/>
      <c r="X247" s="67"/>
      <c r="Y247" s="29"/>
      <c r="Z247" s="29"/>
      <c r="AA247" s="29"/>
      <c r="AB247" s="29"/>
      <c r="AC247" s="29"/>
      <c r="AD247" s="29"/>
      <c r="AE247" s="29"/>
      <c r="AT247" s="15" t="s">
        <v>135</v>
      </c>
      <c r="AU247" s="15" t="s">
        <v>87</v>
      </c>
    </row>
    <row r="248" spans="1:65" s="2" customFormat="1" ht="19.5">
      <c r="A248" s="29"/>
      <c r="B248" s="30"/>
      <c r="C248" s="31"/>
      <c r="D248" s="200" t="s">
        <v>137</v>
      </c>
      <c r="E248" s="31"/>
      <c r="F248" s="204" t="s">
        <v>382</v>
      </c>
      <c r="G248" s="31"/>
      <c r="H248" s="31"/>
      <c r="I248" s="31"/>
      <c r="J248" s="31"/>
      <c r="K248" s="31"/>
      <c r="L248" s="31"/>
      <c r="M248" s="34"/>
      <c r="N248" s="202"/>
      <c r="O248" s="203"/>
      <c r="P248" s="66"/>
      <c r="Q248" s="66"/>
      <c r="R248" s="66"/>
      <c r="S248" s="66"/>
      <c r="T248" s="66"/>
      <c r="U248" s="66"/>
      <c r="V248" s="66"/>
      <c r="W248" s="66"/>
      <c r="X248" s="67"/>
      <c r="Y248" s="29"/>
      <c r="Z248" s="29"/>
      <c r="AA248" s="29"/>
      <c r="AB248" s="29"/>
      <c r="AC248" s="29"/>
      <c r="AD248" s="29"/>
      <c r="AE248" s="29"/>
      <c r="AT248" s="15" t="s">
        <v>137</v>
      </c>
      <c r="AU248" s="15" t="s">
        <v>87</v>
      </c>
    </row>
    <row r="249" spans="1:65" s="2" customFormat="1" ht="21.75" customHeight="1">
      <c r="A249" s="29"/>
      <c r="B249" s="30"/>
      <c r="C249" s="186" t="s">
        <v>383</v>
      </c>
      <c r="D249" s="186" t="s">
        <v>129</v>
      </c>
      <c r="E249" s="187" t="s">
        <v>384</v>
      </c>
      <c r="F249" s="188" t="s">
        <v>385</v>
      </c>
      <c r="G249" s="189" t="s">
        <v>154</v>
      </c>
      <c r="H249" s="190">
        <v>2</v>
      </c>
      <c r="I249" s="191"/>
      <c r="J249" s="191"/>
      <c r="K249" s="191">
        <f>ROUND(P249*H249,2)</f>
        <v>0</v>
      </c>
      <c r="L249" s="192"/>
      <c r="M249" s="34"/>
      <c r="N249" s="193" t="s">
        <v>1</v>
      </c>
      <c r="O249" s="194" t="s">
        <v>41</v>
      </c>
      <c r="P249" s="195">
        <f>I249+J249</f>
        <v>0</v>
      </c>
      <c r="Q249" s="195">
        <f>ROUND(I249*H249,2)</f>
        <v>0</v>
      </c>
      <c r="R249" s="195">
        <f>ROUND(J249*H249,2)</f>
        <v>0</v>
      </c>
      <c r="S249" s="196">
        <v>1.3520000000000001</v>
      </c>
      <c r="T249" s="196">
        <f>S249*H249</f>
        <v>2.7040000000000002</v>
      </c>
      <c r="U249" s="196">
        <v>2.1350000000000001E-2</v>
      </c>
      <c r="V249" s="196">
        <f>U249*H249</f>
        <v>4.2700000000000002E-2</v>
      </c>
      <c r="W249" s="196">
        <v>0</v>
      </c>
      <c r="X249" s="197">
        <f>W249*H249</f>
        <v>0</v>
      </c>
      <c r="Y249" s="29"/>
      <c r="Z249" s="29"/>
      <c r="AA249" s="29"/>
      <c r="AB249" s="29"/>
      <c r="AC249" s="29"/>
      <c r="AD249" s="29"/>
      <c r="AE249" s="29"/>
      <c r="AR249" s="198" t="s">
        <v>133</v>
      </c>
      <c r="AT249" s="198" t="s">
        <v>129</v>
      </c>
      <c r="AU249" s="198" t="s">
        <v>87</v>
      </c>
      <c r="AY249" s="15" t="s">
        <v>127</v>
      </c>
      <c r="BE249" s="199">
        <f>IF(O249="základní",K249,0)</f>
        <v>0</v>
      </c>
      <c r="BF249" s="199">
        <f>IF(O249="snížená",K249,0)</f>
        <v>0</v>
      </c>
      <c r="BG249" s="199">
        <f>IF(O249="zákl. přenesená",K249,0)</f>
        <v>0</v>
      </c>
      <c r="BH249" s="199">
        <f>IF(O249="sníž. přenesená",K249,0)</f>
        <v>0</v>
      </c>
      <c r="BI249" s="199">
        <f>IF(O249="nulová",K249,0)</f>
        <v>0</v>
      </c>
      <c r="BJ249" s="15" t="s">
        <v>85</v>
      </c>
      <c r="BK249" s="199">
        <f>ROUND(P249*H249,2)</f>
        <v>0</v>
      </c>
      <c r="BL249" s="15" t="s">
        <v>133</v>
      </c>
      <c r="BM249" s="198" t="s">
        <v>386</v>
      </c>
    </row>
    <row r="250" spans="1:65" s="2" customFormat="1" ht="29.25">
      <c r="A250" s="29"/>
      <c r="B250" s="30"/>
      <c r="C250" s="31"/>
      <c r="D250" s="200" t="s">
        <v>135</v>
      </c>
      <c r="E250" s="31"/>
      <c r="F250" s="201" t="s">
        <v>387</v>
      </c>
      <c r="G250" s="31"/>
      <c r="H250" s="31"/>
      <c r="I250" s="31"/>
      <c r="J250" s="31"/>
      <c r="K250" s="31"/>
      <c r="L250" s="31"/>
      <c r="M250" s="34"/>
      <c r="N250" s="202"/>
      <c r="O250" s="203"/>
      <c r="P250" s="66"/>
      <c r="Q250" s="66"/>
      <c r="R250" s="66"/>
      <c r="S250" s="66"/>
      <c r="T250" s="66"/>
      <c r="U250" s="66"/>
      <c r="V250" s="66"/>
      <c r="W250" s="66"/>
      <c r="X250" s="67"/>
      <c r="Y250" s="29"/>
      <c r="Z250" s="29"/>
      <c r="AA250" s="29"/>
      <c r="AB250" s="29"/>
      <c r="AC250" s="29"/>
      <c r="AD250" s="29"/>
      <c r="AE250" s="29"/>
      <c r="AT250" s="15" t="s">
        <v>135</v>
      </c>
      <c r="AU250" s="15" t="s">
        <v>87</v>
      </c>
    </row>
    <row r="251" spans="1:65" s="2" customFormat="1" ht="19.5">
      <c r="A251" s="29"/>
      <c r="B251" s="30"/>
      <c r="C251" s="31"/>
      <c r="D251" s="200" t="s">
        <v>137</v>
      </c>
      <c r="E251" s="31"/>
      <c r="F251" s="204" t="s">
        <v>388</v>
      </c>
      <c r="G251" s="31"/>
      <c r="H251" s="31"/>
      <c r="I251" s="31"/>
      <c r="J251" s="31"/>
      <c r="K251" s="31"/>
      <c r="L251" s="31"/>
      <c r="M251" s="34"/>
      <c r="N251" s="202"/>
      <c r="O251" s="203"/>
      <c r="P251" s="66"/>
      <c r="Q251" s="66"/>
      <c r="R251" s="66"/>
      <c r="S251" s="66"/>
      <c r="T251" s="66"/>
      <c r="U251" s="66"/>
      <c r="V251" s="66"/>
      <c r="W251" s="66"/>
      <c r="X251" s="67"/>
      <c r="Y251" s="29"/>
      <c r="Z251" s="29"/>
      <c r="AA251" s="29"/>
      <c r="AB251" s="29"/>
      <c r="AC251" s="29"/>
      <c r="AD251" s="29"/>
      <c r="AE251" s="29"/>
      <c r="AT251" s="15" t="s">
        <v>137</v>
      </c>
      <c r="AU251" s="15" t="s">
        <v>87</v>
      </c>
    </row>
    <row r="252" spans="1:65" s="2" customFormat="1" ht="21.75" customHeight="1">
      <c r="A252" s="29"/>
      <c r="B252" s="30"/>
      <c r="C252" s="186" t="s">
        <v>389</v>
      </c>
      <c r="D252" s="186" t="s">
        <v>129</v>
      </c>
      <c r="E252" s="187" t="s">
        <v>390</v>
      </c>
      <c r="F252" s="188" t="s">
        <v>391</v>
      </c>
      <c r="G252" s="189" t="s">
        <v>154</v>
      </c>
      <c r="H252" s="190">
        <v>1</v>
      </c>
      <c r="I252" s="191"/>
      <c r="J252" s="191"/>
      <c r="K252" s="191">
        <f>ROUND(P252*H252,2)</f>
        <v>0</v>
      </c>
      <c r="L252" s="192"/>
      <c r="M252" s="34"/>
      <c r="N252" s="193" t="s">
        <v>1</v>
      </c>
      <c r="O252" s="194" t="s">
        <v>41</v>
      </c>
      <c r="P252" s="195">
        <f>I252+J252</f>
        <v>0</v>
      </c>
      <c r="Q252" s="195">
        <f>ROUND(I252*H252,2)</f>
        <v>0</v>
      </c>
      <c r="R252" s="195">
        <f>ROUND(J252*H252,2)</f>
        <v>0</v>
      </c>
      <c r="S252" s="196">
        <v>1.3640000000000001</v>
      </c>
      <c r="T252" s="196">
        <f>S252*H252</f>
        <v>1.3640000000000001</v>
      </c>
      <c r="U252" s="196">
        <v>2.989E-2</v>
      </c>
      <c r="V252" s="196">
        <f>U252*H252</f>
        <v>2.989E-2</v>
      </c>
      <c r="W252" s="196">
        <v>0</v>
      </c>
      <c r="X252" s="197">
        <f>W252*H252</f>
        <v>0</v>
      </c>
      <c r="Y252" s="29"/>
      <c r="Z252" s="29"/>
      <c r="AA252" s="29"/>
      <c r="AB252" s="29"/>
      <c r="AC252" s="29"/>
      <c r="AD252" s="29"/>
      <c r="AE252" s="29"/>
      <c r="AR252" s="198" t="s">
        <v>133</v>
      </c>
      <c r="AT252" s="198" t="s">
        <v>129</v>
      </c>
      <c r="AU252" s="198" t="s">
        <v>87</v>
      </c>
      <c r="AY252" s="15" t="s">
        <v>127</v>
      </c>
      <c r="BE252" s="199">
        <f>IF(O252="základní",K252,0)</f>
        <v>0</v>
      </c>
      <c r="BF252" s="199">
        <f>IF(O252="snížená",K252,0)</f>
        <v>0</v>
      </c>
      <c r="BG252" s="199">
        <f>IF(O252="zákl. přenesená",K252,0)</f>
        <v>0</v>
      </c>
      <c r="BH252" s="199">
        <f>IF(O252="sníž. přenesená",K252,0)</f>
        <v>0</v>
      </c>
      <c r="BI252" s="199">
        <f>IF(O252="nulová",K252,0)</f>
        <v>0</v>
      </c>
      <c r="BJ252" s="15" t="s">
        <v>85</v>
      </c>
      <c r="BK252" s="199">
        <f>ROUND(P252*H252,2)</f>
        <v>0</v>
      </c>
      <c r="BL252" s="15" t="s">
        <v>133</v>
      </c>
      <c r="BM252" s="198" t="s">
        <v>392</v>
      </c>
    </row>
    <row r="253" spans="1:65" s="2" customFormat="1" ht="29.25">
      <c r="A253" s="29"/>
      <c r="B253" s="30"/>
      <c r="C253" s="31"/>
      <c r="D253" s="200" t="s">
        <v>135</v>
      </c>
      <c r="E253" s="31"/>
      <c r="F253" s="201" t="s">
        <v>393</v>
      </c>
      <c r="G253" s="31"/>
      <c r="H253" s="31"/>
      <c r="I253" s="31"/>
      <c r="J253" s="31"/>
      <c r="K253" s="31"/>
      <c r="L253" s="31"/>
      <c r="M253" s="34"/>
      <c r="N253" s="202"/>
      <c r="O253" s="203"/>
      <c r="P253" s="66"/>
      <c r="Q253" s="66"/>
      <c r="R253" s="66"/>
      <c r="S253" s="66"/>
      <c r="T253" s="66"/>
      <c r="U253" s="66"/>
      <c r="V253" s="66"/>
      <c r="W253" s="66"/>
      <c r="X253" s="67"/>
      <c r="Y253" s="29"/>
      <c r="Z253" s="29"/>
      <c r="AA253" s="29"/>
      <c r="AB253" s="29"/>
      <c r="AC253" s="29"/>
      <c r="AD253" s="29"/>
      <c r="AE253" s="29"/>
      <c r="AT253" s="15" t="s">
        <v>135</v>
      </c>
      <c r="AU253" s="15" t="s">
        <v>87</v>
      </c>
    </row>
    <row r="254" spans="1:65" s="2" customFormat="1" ht="19.5">
      <c r="A254" s="29"/>
      <c r="B254" s="30"/>
      <c r="C254" s="31"/>
      <c r="D254" s="200" t="s">
        <v>137</v>
      </c>
      <c r="E254" s="31"/>
      <c r="F254" s="204" t="s">
        <v>394</v>
      </c>
      <c r="G254" s="31"/>
      <c r="H254" s="31"/>
      <c r="I254" s="31"/>
      <c r="J254" s="31"/>
      <c r="K254" s="31"/>
      <c r="L254" s="31"/>
      <c r="M254" s="34"/>
      <c r="N254" s="202"/>
      <c r="O254" s="203"/>
      <c r="P254" s="66"/>
      <c r="Q254" s="66"/>
      <c r="R254" s="66"/>
      <c r="S254" s="66"/>
      <c r="T254" s="66"/>
      <c r="U254" s="66"/>
      <c r="V254" s="66"/>
      <c r="W254" s="66"/>
      <c r="X254" s="67"/>
      <c r="Y254" s="29"/>
      <c r="Z254" s="29"/>
      <c r="AA254" s="29"/>
      <c r="AB254" s="29"/>
      <c r="AC254" s="29"/>
      <c r="AD254" s="29"/>
      <c r="AE254" s="29"/>
      <c r="AT254" s="15" t="s">
        <v>137</v>
      </c>
      <c r="AU254" s="15" t="s">
        <v>87</v>
      </c>
    </row>
    <row r="255" spans="1:65" s="12" customFormat="1" ht="22.9" customHeight="1">
      <c r="B255" s="170"/>
      <c r="C255" s="171"/>
      <c r="D255" s="172" t="s">
        <v>77</v>
      </c>
      <c r="E255" s="184" t="s">
        <v>395</v>
      </c>
      <c r="F255" s="184" t="s">
        <v>396</v>
      </c>
      <c r="G255" s="171"/>
      <c r="H255" s="171"/>
      <c r="I255" s="171"/>
      <c r="J255" s="171"/>
      <c r="K255" s="185">
        <f>BK255</f>
        <v>0</v>
      </c>
      <c r="L255" s="171"/>
      <c r="M255" s="175"/>
      <c r="N255" s="176"/>
      <c r="O255" s="177"/>
      <c r="P255" s="177"/>
      <c r="Q255" s="178">
        <f>SUM(Q256:Q257)</f>
        <v>0</v>
      </c>
      <c r="R255" s="178">
        <f>SUM(R256:R257)</f>
        <v>0</v>
      </c>
      <c r="S255" s="177"/>
      <c r="T255" s="179">
        <f>SUM(T256:T257)</f>
        <v>0.19629400000000002</v>
      </c>
      <c r="U255" s="177"/>
      <c r="V255" s="179">
        <f>SUM(V256:V257)</f>
        <v>0</v>
      </c>
      <c r="W255" s="177"/>
      <c r="X255" s="180">
        <f>SUM(X256:X257)</f>
        <v>0</v>
      </c>
      <c r="AR255" s="181" t="s">
        <v>85</v>
      </c>
      <c r="AT255" s="182" t="s">
        <v>77</v>
      </c>
      <c r="AU255" s="182" t="s">
        <v>85</v>
      </c>
      <c r="AY255" s="181" t="s">
        <v>127</v>
      </c>
      <c r="BK255" s="183">
        <f>SUM(BK256:BK257)</f>
        <v>0</v>
      </c>
    </row>
    <row r="256" spans="1:65" s="2" customFormat="1" ht="21.75" customHeight="1">
      <c r="A256" s="29"/>
      <c r="B256" s="30"/>
      <c r="C256" s="186" t="s">
        <v>397</v>
      </c>
      <c r="D256" s="186" t="s">
        <v>129</v>
      </c>
      <c r="E256" s="187" t="s">
        <v>398</v>
      </c>
      <c r="F256" s="188" t="s">
        <v>399</v>
      </c>
      <c r="G256" s="189" t="s">
        <v>400</v>
      </c>
      <c r="H256" s="190">
        <v>9.8000000000000004E-2</v>
      </c>
      <c r="I256" s="191">
        <v>0</v>
      </c>
      <c r="J256" s="191"/>
      <c r="K256" s="191">
        <f>ROUND(P256*H256,2)</f>
        <v>0</v>
      </c>
      <c r="L256" s="192"/>
      <c r="M256" s="34"/>
      <c r="N256" s="193" t="s">
        <v>1</v>
      </c>
      <c r="O256" s="194" t="s">
        <v>41</v>
      </c>
      <c r="P256" s="195">
        <f>I256+J256</f>
        <v>0</v>
      </c>
      <c r="Q256" s="195">
        <f>ROUND(I256*H256,2)</f>
        <v>0</v>
      </c>
      <c r="R256" s="195">
        <f>ROUND(J256*H256,2)</f>
        <v>0</v>
      </c>
      <c r="S256" s="196">
        <v>2.0030000000000001</v>
      </c>
      <c r="T256" s="196">
        <f>S256*H256</f>
        <v>0.19629400000000002</v>
      </c>
      <c r="U256" s="196">
        <v>0</v>
      </c>
      <c r="V256" s="196">
        <f>U256*H256</f>
        <v>0</v>
      </c>
      <c r="W256" s="196">
        <v>0</v>
      </c>
      <c r="X256" s="197">
        <f>W256*H256</f>
        <v>0</v>
      </c>
      <c r="Y256" s="29"/>
      <c r="Z256" s="29"/>
      <c r="AA256" s="29"/>
      <c r="AB256" s="29"/>
      <c r="AC256" s="29"/>
      <c r="AD256" s="29"/>
      <c r="AE256" s="29"/>
      <c r="AR256" s="198" t="s">
        <v>133</v>
      </c>
      <c r="AT256" s="198" t="s">
        <v>129</v>
      </c>
      <c r="AU256" s="198" t="s">
        <v>87</v>
      </c>
      <c r="AY256" s="15" t="s">
        <v>127</v>
      </c>
      <c r="BE256" s="199">
        <f>IF(O256="základní",K256,0)</f>
        <v>0</v>
      </c>
      <c r="BF256" s="199">
        <f>IF(O256="snížená",K256,0)</f>
        <v>0</v>
      </c>
      <c r="BG256" s="199">
        <f>IF(O256="zákl. přenesená",K256,0)</f>
        <v>0</v>
      </c>
      <c r="BH256" s="199">
        <f>IF(O256="sníž. přenesená",K256,0)</f>
        <v>0</v>
      </c>
      <c r="BI256" s="199">
        <f>IF(O256="nulová",K256,0)</f>
        <v>0</v>
      </c>
      <c r="BJ256" s="15" t="s">
        <v>85</v>
      </c>
      <c r="BK256" s="199">
        <f>ROUND(P256*H256,2)</f>
        <v>0</v>
      </c>
      <c r="BL256" s="15" t="s">
        <v>133</v>
      </c>
      <c r="BM256" s="198" t="s">
        <v>401</v>
      </c>
    </row>
    <row r="257" spans="1:47" s="2" customFormat="1" ht="19.5">
      <c r="A257" s="29"/>
      <c r="B257" s="30"/>
      <c r="C257" s="31"/>
      <c r="D257" s="200" t="s">
        <v>135</v>
      </c>
      <c r="E257" s="31"/>
      <c r="F257" s="201" t="s">
        <v>402</v>
      </c>
      <c r="G257" s="31"/>
      <c r="H257" s="31"/>
      <c r="I257" s="31"/>
      <c r="J257" s="31"/>
      <c r="K257" s="31"/>
      <c r="L257" s="31"/>
      <c r="M257" s="34"/>
      <c r="N257" s="215"/>
      <c r="O257" s="216"/>
      <c r="P257" s="217"/>
      <c r="Q257" s="217"/>
      <c r="R257" s="217"/>
      <c r="S257" s="217"/>
      <c r="T257" s="217"/>
      <c r="U257" s="217"/>
      <c r="V257" s="217"/>
      <c r="W257" s="217"/>
      <c r="X257" s="218"/>
      <c r="Y257" s="29"/>
      <c r="Z257" s="29"/>
      <c r="AA257" s="29"/>
      <c r="AB257" s="29"/>
      <c r="AC257" s="29"/>
      <c r="AD257" s="29"/>
      <c r="AE257" s="29"/>
      <c r="AT257" s="15" t="s">
        <v>135</v>
      </c>
      <c r="AU257" s="15" t="s">
        <v>87</v>
      </c>
    </row>
    <row r="258" spans="1:47" s="2" customFormat="1" ht="6.95" customHeight="1">
      <c r="A258" s="29"/>
      <c r="B258" s="49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34"/>
      <c r="N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</row>
  </sheetData>
  <autoFilter ref="C122:L257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Soupis prací kácení dřevin</vt:lpstr>
      <vt:lpstr>'03 - Soupis prací kácení dřevin'!Názvy_tisku</vt:lpstr>
      <vt:lpstr>'Rekapitulace stavby'!Názvy_tisku</vt:lpstr>
      <vt:lpstr>'03 - Soupis prací kácení dřevin'!Oblast_tisku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CLT01\Jana Janíková</dc:creator>
  <cp:lastModifiedBy>Uživatel</cp:lastModifiedBy>
  <dcterms:created xsi:type="dcterms:W3CDTF">2021-07-14T16:09:02Z</dcterms:created>
  <dcterms:modified xsi:type="dcterms:W3CDTF">2021-09-14T11:36:56Z</dcterms:modified>
</cp:coreProperties>
</file>